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.1 - Sejmutí ornice" sheetId="2" r:id="rId2"/>
    <sheet name="SO 01.2 - Kácení" sheetId="3" r:id="rId3"/>
    <sheet name="SO 02 - Demolice" sheetId="4" r:id="rId4"/>
    <sheet name="1-M - Zemní a montážní práce" sheetId="5" r:id="rId5"/>
    <sheet name="1-MAT - Materiál" sheetId="6" r:id="rId6"/>
    <sheet name="1-OST - Ostatní" sheetId="7" r:id="rId7"/>
    <sheet name="2-M - Zemní a montážní práce" sheetId="8" r:id="rId8"/>
    <sheet name="2-MAT - Materiál" sheetId="9" r:id="rId9"/>
    <sheet name="2-OST - Ostatní" sheetId="10" r:id="rId10"/>
    <sheet name="SO 04.1 - Provizorní přel..." sheetId="11" r:id="rId11"/>
    <sheet name="SO 04.2 - Definitivní pře..." sheetId="12" r:id="rId12"/>
    <sheet name="SO 04.3 - Přeložka nadzem..." sheetId="13" r:id="rId13"/>
    <sheet name="SO 04.4 - Přeložka kabelů..." sheetId="14" r:id="rId14"/>
    <sheet name="SO 04.5 - Přeložka kabelů..." sheetId="15" r:id="rId15"/>
    <sheet name="SO 04.6 - Přeložka kabelů..." sheetId="16" r:id="rId16"/>
    <sheet name="3-M - Zemní a montážní práce" sheetId="17" r:id="rId17"/>
    <sheet name="3-MAT - Materiál" sheetId="18" r:id="rId18"/>
    <sheet name="3-OST - Ostatní" sheetId="19" r:id="rId19"/>
    <sheet name="4-M - Zemní a montážní práce" sheetId="20" r:id="rId20"/>
    <sheet name="4-MAT - Materiál" sheetId="21" r:id="rId21"/>
    <sheet name="4-OST - Ostatní" sheetId="22" r:id="rId22"/>
    <sheet name="SO 06 - Přeložka plynovodu" sheetId="23" r:id="rId23"/>
    <sheet name="SO 07.1 - Provizorní vodo..." sheetId="24" r:id="rId24"/>
    <sheet name="SO 07.2 - Definitivní vod..." sheetId="25" r:id="rId25"/>
    <sheet name="SO 10 - Most" sheetId="26" r:id="rId26"/>
    <sheet name="SO 11 - Opěrné zdi" sheetId="27" r:id="rId27"/>
    <sheet name="SO 23 - Kanalizace dešťová" sheetId="28" r:id="rId28"/>
    <sheet name="SO 24 - Komunikace a zpev..." sheetId="29" r:id="rId29"/>
    <sheet name="SO 25 - Sadové úpravy" sheetId="30" r:id="rId30"/>
    <sheet name="SO 26 - Úprava potoka" sheetId="31" r:id="rId31"/>
    <sheet name="SO 30 - Plochy zařízení s..." sheetId="32" r:id="rId32"/>
    <sheet name="5-PRE - Stavební odběr, č..." sheetId="33" r:id="rId33"/>
    <sheet name="5-ODB - Stavební odběr, č..." sheetId="34" r:id="rId34"/>
    <sheet name="DIO - Dopravně inženýrské..." sheetId="35" r:id="rId35"/>
    <sheet name="VON - Vedlejší a ostatní ..." sheetId="36" r:id="rId36"/>
    <sheet name="Pokyny pro vyplnění" sheetId="37" r:id="rId37"/>
  </sheets>
  <definedNames>
    <definedName name="_xlnm.Print_Area" localSheetId="0">'Rekapitulace stavby'!$D$4:$AO$36,'Rekapitulace stavby'!$C$42:$AQ$100</definedName>
    <definedName name="_xlnm.Print_Titles" localSheetId="0">'Rekapitulace stavby'!$52:$52</definedName>
    <definedName name="_xlnm._FilterDatabase" localSheetId="1" hidden="1">'SO 01.1 - Sejmutí ornice'!$C$86:$K$100</definedName>
    <definedName name="_xlnm.Print_Area" localSheetId="1">'SO 01.1 - Sejmutí ornice'!$C$4:$J$41,'SO 01.1 - Sejmutí ornice'!$C$47:$J$66,'SO 01.1 - Sejmutí ornice'!$C$72:$K$100</definedName>
    <definedName name="_xlnm.Print_Titles" localSheetId="1">'SO 01.1 - Sejmutí ornice'!$86:$86</definedName>
    <definedName name="_xlnm._FilterDatabase" localSheetId="2" hidden="1">'SO 01.2 - Kácení'!$C$87:$K$139</definedName>
    <definedName name="_xlnm.Print_Area" localSheetId="2">'SO 01.2 - Kácení'!$C$4:$J$41,'SO 01.2 - Kácení'!$C$47:$J$67,'SO 01.2 - Kácení'!$C$73:$K$139</definedName>
    <definedName name="_xlnm.Print_Titles" localSheetId="2">'SO 01.2 - Kácení'!$87:$87</definedName>
    <definedName name="_xlnm._FilterDatabase" localSheetId="3" hidden="1">'SO 02 - Demolice'!$C$86:$K$326</definedName>
    <definedName name="_xlnm.Print_Area" localSheetId="3">'SO 02 - Demolice'!$C$4:$J$39,'SO 02 - Demolice'!$C$45:$J$68,'SO 02 - Demolice'!$C$74:$K$326</definedName>
    <definedName name="_xlnm.Print_Titles" localSheetId="3">'SO 02 - Demolice'!$86:$86</definedName>
    <definedName name="_xlnm._FilterDatabase" localSheetId="4" hidden="1">'1-M - Zemní a montážní práce'!$C$95:$K$170</definedName>
    <definedName name="_xlnm.Print_Area" localSheetId="4">'1-M - Zemní a montážní práce'!$C$4:$J$43,'1-M - Zemní a montážní práce'!$C$49:$J$73,'1-M - Zemní a montážní práce'!$C$79:$K$170</definedName>
    <definedName name="_xlnm.Print_Titles" localSheetId="4">'1-M - Zemní a montážní práce'!$95:$95</definedName>
    <definedName name="_xlnm._FilterDatabase" localSheetId="5" hidden="1">'1-MAT - Materiál'!$C$90:$K$103</definedName>
    <definedName name="_xlnm.Print_Area" localSheetId="5">'1-MAT - Materiál'!$C$4:$J$43,'1-MAT - Materiál'!$C$49:$J$68,'1-MAT - Materiál'!$C$74:$K$103</definedName>
    <definedName name="_xlnm.Print_Titles" localSheetId="5">'1-MAT - Materiál'!$90:$90</definedName>
    <definedName name="_xlnm._FilterDatabase" localSheetId="6" hidden="1">'1-OST - Ostatní'!$C$94:$K$113</definedName>
    <definedName name="_xlnm.Print_Area" localSheetId="6">'1-OST - Ostatní'!$C$4:$J$43,'1-OST - Ostatní'!$C$49:$J$72,'1-OST - Ostatní'!$C$78:$K$113</definedName>
    <definedName name="_xlnm.Print_Titles" localSheetId="6">'1-OST - Ostatní'!$94:$94</definedName>
    <definedName name="_xlnm._FilterDatabase" localSheetId="7" hidden="1">'2-M - Zemní a montážní práce'!$C$95:$K$168</definedName>
    <definedName name="_xlnm.Print_Area" localSheetId="7">'2-M - Zemní a montážní práce'!$C$4:$J$43,'2-M - Zemní a montážní práce'!$C$49:$J$73,'2-M - Zemní a montážní práce'!$C$79:$K$168</definedName>
    <definedName name="_xlnm.Print_Titles" localSheetId="7">'2-M - Zemní a montážní práce'!$95:$95</definedName>
    <definedName name="_xlnm._FilterDatabase" localSheetId="8" hidden="1">'2-MAT - Materiál'!$C$90:$K$99</definedName>
    <definedName name="_xlnm.Print_Area" localSheetId="8">'2-MAT - Materiál'!$C$4:$J$43,'2-MAT - Materiál'!$C$49:$J$68,'2-MAT - Materiál'!$C$74:$K$99</definedName>
    <definedName name="_xlnm.Print_Titles" localSheetId="8">'2-MAT - Materiál'!$90:$90</definedName>
    <definedName name="_xlnm._FilterDatabase" localSheetId="9" hidden="1">'2-OST - Ostatní'!$C$94:$K$117</definedName>
    <definedName name="_xlnm.Print_Area" localSheetId="9">'2-OST - Ostatní'!$C$4:$J$43,'2-OST - Ostatní'!$C$49:$J$72,'2-OST - Ostatní'!$C$78:$K$117</definedName>
    <definedName name="_xlnm.Print_Titles" localSheetId="9">'2-OST - Ostatní'!$94:$94</definedName>
    <definedName name="_xlnm._FilterDatabase" localSheetId="10" hidden="1">'SO 04.1 - Provizorní přel...'!$C$95:$K$213</definedName>
    <definedName name="_xlnm.Print_Area" localSheetId="10">'SO 04.1 - Provizorní přel...'!$C$4:$J$41,'SO 04.1 - Provizorní přel...'!$C$47:$J$75,'SO 04.1 - Provizorní přel...'!$C$81:$K$213</definedName>
    <definedName name="_xlnm.Print_Titles" localSheetId="10">'SO 04.1 - Provizorní přel...'!$95:$95</definedName>
    <definedName name="_xlnm._FilterDatabase" localSheetId="11" hidden="1">'SO 04.2 - Definitivní pře...'!$C$94:$K$224</definedName>
    <definedName name="_xlnm.Print_Area" localSheetId="11">'SO 04.2 - Definitivní pře...'!$C$4:$J$41,'SO 04.2 - Definitivní pře...'!$C$47:$J$74,'SO 04.2 - Definitivní pře...'!$C$80:$K$224</definedName>
    <definedName name="_xlnm.Print_Titles" localSheetId="11">'SO 04.2 - Definitivní pře...'!$94:$94</definedName>
    <definedName name="_xlnm._FilterDatabase" localSheetId="12" hidden="1">'SO 04.3 - Přeložka nadzem...'!$C$95:$K$236</definedName>
    <definedName name="_xlnm.Print_Area" localSheetId="12">'SO 04.3 - Přeložka nadzem...'!$C$4:$J$41,'SO 04.3 - Přeložka nadzem...'!$C$47:$J$75,'SO 04.3 - Přeložka nadzem...'!$C$81:$K$236</definedName>
    <definedName name="_xlnm.Print_Titles" localSheetId="12">'SO 04.3 - Přeložka nadzem...'!$95:$95</definedName>
    <definedName name="_xlnm._FilterDatabase" localSheetId="13" hidden="1">'SO 04.4 - Přeložka kabelů...'!$C$88:$K$147</definedName>
    <definedName name="_xlnm.Print_Area" localSheetId="13">'SO 04.4 - Přeložka kabelů...'!$C$4:$J$41,'SO 04.4 - Přeložka kabelů...'!$C$47:$J$68,'SO 04.4 - Přeložka kabelů...'!$C$74:$K$147</definedName>
    <definedName name="_xlnm.Print_Titles" localSheetId="13">'SO 04.4 - Přeložka kabelů...'!$88:$88</definedName>
    <definedName name="_xlnm._FilterDatabase" localSheetId="14" hidden="1">'SO 04.5 - Přeložka kabelů...'!$C$89:$K$223</definedName>
    <definedName name="_xlnm.Print_Area" localSheetId="14">'SO 04.5 - Přeložka kabelů...'!$C$4:$J$41,'SO 04.5 - Přeložka kabelů...'!$C$47:$J$69,'SO 04.5 - Přeložka kabelů...'!$C$75:$K$223</definedName>
    <definedName name="_xlnm.Print_Titles" localSheetId="14">'SO 04.5 - Přeložka kabelů...'!$89:$89</definedName>
    <definedName name="_xlnm._FilterDatabase" localSheetId="15" hidden="1">'SO 04.6 - Přeložka kabelů...'!$C$88:$K$143</definedName>
    <definedName name="_xlnm.Print_Area" localSheetId="15">'SO 04.6 - Přeložka kabelů...'!$C$4:$J$41,'SO 04.6 - Přeložka kabelů...'!$C$47:$J$68,'SO 04.6 - Přeložka kabelů...'!$C$74:$K$143</definedName>
    <definedName name="_xlnm.Print_Titles" localSheetId="15">'SO 04.6 - Přeložka kabelů...'!$88:$88</definedName>
    <definedName name="_xlnm._FilterDatabase" localSheetId="16" hidden="1">'3-M - Zemní a montážní práce'!$C$96:$K$152</definedName>
    <definedName name="_xlnm.Print_Area" localSheetId="16">'3-M - Zemní a montážní práce'!$C$4:$J$43,'3-M - Zemní a montážní práce'!$C$49:$J$74,'3-M - Zemní a montážní práce'!$C$80:$K$152</definedName>
    <definedName name="_xlnm.Print_Titles" localSheetId="16">'3-M - Zemní a montážní práce'!$96:$96</definedName>
    <definedName name="_xlnm._FilterDatabase" localSheetId="17" hidden="1">'3-MAT - Materiál'!$C$90:$K$99</definedName>
    <definedName name="_xlnm.Print_Area" localSheetId="17">'3-MAT - Materiál'!$C$4:$J$43,'3-MAT - Materiál'!$C$49:$J$68,'3-MAT - Materiál'!$C$74:$K$99</definedName>
    <definedName name="_xlnm.Print_Titles" localSheetId="17">'3-MAT - Materiál'!$90:$90</definedName>
    <definedName name="_xlnm._FilterDatabase" localSheetId="18" hidden="1">'3-OST - Ostatní'!$C$94:$K$111</definedName>
    <definedName name="_xlnm.Print_Area" localSheetId="18">'3-OST - Ostatní'!$C$4:$J$43,'3-OST - Ostatní'!$C$49:$J$72,'3-OST - Ostatní'!$C$78:$K$111</definedName>
    <definedName name="_xlnm.Print_Titles" localSheetId="18">'3-OST - Ostatní'!$94:$94</definedName>
    <definedName name="_xlnm._FilterDatabase" localSheetId="19" hidden="1">'4-M - Zemní a montážní práce'!$C$95:$K$169</definedName>
    <definedName name="_xlnm.Print_Area" localSheetId="19">'4-M - Zemní a montážní práce'!$C$4:$J$43,'4-M - Zemní a montážní práce'!$C$49:$J$73,'4-M - Zemní a montážní práce'!$C$79:$K$169</definedName>
    <definedName name="_xlnm.Print_Titles" localSheetId="19">'4-M - Zemní a montážní práce'!$95:$95</definedName>
    <definedName name="_xlnm._FilterDatabase" localSheetId="20" hidden="1">'4-MAT - Materiál'!$C$92:$K$123</definedName>
    <definedName name="_xlnm.Print_Area" localSheetId="20">'4-MAT - Materiál'!$C$4:$J$43,'4-MAT - Materiál'!$C$49:$J$70,'4-MAT - Materiál'!$C$76:$K$123</definedName>
    <definedName name="_xlnm.Print_Titles" localSheetId="20">'4-MAT - Materiál'!$92:$92</definedName>
    <definedName name="_xlnm._FilterDatabase" localSheetId="21" hidden="1">'4-OST - Ostatní'!$C$94:$K$111</definedName>
    <definedName name="_xlnm.Print_Area" localSheetId="21">'4-OST - Ostatní'!$C$4:$J$43,'4-OST - Ostatní'!$C$49:$J$72,'4-OST - Ostatní'!$C$78:$K$111</definedName>
    <definedName name="_xlnm.Print_Titles" localSheetId="21">'4-OST - Ostatní'!$94:$94</definedName>
    <definedName name="_xlnm._FilterDatabase" localSheetId="22" hidden="1">'SO 06 - Přeložka plynovodu'!$C$92:$K$205</definedName>
    <definedName name="_xlnm.Print_Area" localSheetId="22">'SO 06 - Přeložka plynovodu'!$C$4:$J$39,'SO 06 - Přeložka plynovodu'!$C$45:$J$74,'SO 06 - Přeložka plynovodu'!$C$80:$K$205</definedName>
    <definedName name="_xlnm.Print_Titles" localSheetId="22">'SO 06 - Přeložka plynovodu'!$92:$92</definedName>
    <definedName name="_xlnm._FilterDatabase" localSheetId="23" hidden="1">'SO 07.1 - Provizorní vodo...'!$C$88:$K$158</definedName>
    <definedName name="_xlnm.Print_Area" localSheetId="23">'SO 07.1 - Provizorní vodo...'!$C$4:$J$41,'SO 07.1 - Provizorní vodo...'!$C$47:$J$68,'SO 07.1 - Provizorní vodo...'!$C$74:$K$158</definedName>
    <definedName name="_xlnm.Print_Titles" localSheetId="23">'SO 07.1 - Provizorní vodo...'!$88:$88</definedName>
    <definedName name="_xlnm._FilterDatabase" localSheetId="24" hidden="1">'SO 07.2 - Definitivní vod...'!$C$91:$K$329</definedName>
    <definedName name="_xlnm.Print_Area" localSheetId="24">'SO 07.2 - Definitivní vod...'!$C$4:$J$41,'SO 07.2 - Definitivní vod...'!$C$47:$J$71,'SO 07.2 - Definitivní vod...'!$C$77:$K$329</definedName>
    <definedName name="_xlnm.Print_Titles" localSheetId="24">'SO 07.2 - Definitivní vod...'!$91:$91</definedName>
    <definedName name="_xlnm._FilterDatabase" localSheetId="25" hidden="1">'SO 10 - Most'!$C$94:$K$726</definedName>
    <definedName name="_xlnm.Print_Area" localSheetId="25">'SO 10 - Most'!$C$4:$J$39,'SO 10 - Most'!$C$45:$J$76,'SO 10 - Most'!$C$82:$K$726</definedName>
    <definedName name="_xlnm.Print_Titles" localSheetId="25">'SO 10 - Most'!$94:$94</definedName>
    <definedName name="_xlnm._FilterDatabase" localSheetId="26" hidden="1">'SO 11 - Opěrné zdi'!$C$91:$K$458</definedName>
    <definedName name="_xlnm.Print_Area" localSheetId="26">'SO 11 - Opěrné zdi'!$C$4:$J$39,'SO 11 - Opěrné zdi'!$C$45:$J$73,'SO 11 - Opěrné zdi'!$C$79:$K$458</definedName>
    <definedName name="_xlnm.Print_Titles" localSheetId="26">'SO 11 - Opěrné zdi'!$91:$91</definedName>
    <definedName name="_xlnm._FilterDatabase" localSheetId="27" hidden="1">'SO 23 - Kanalizace dešťová'!$C$90:$K$611</definedName>
    <definedName name="_xlnm.Print_Area" localSheetId="27">'SO 23 - Kanalizace dešťová'!$C$4:$J$39,'SO 23 - Kanalizace dešťová'!$C$45:$J$72,'SO 23 - Kanalizace dešťová'!$C$78:$K$611</definedName>
    <definedName name="_xlnm.Print_Titles" localSheetId="27">'SO 23 - Kanalizace dešťová'!$90:$90</definedName>
    <definedName name="_xlnm._FilterDatabase" localSheetId="28" hidden="1">'SO 24 - Komunikace a zpev...'!$C$91:$K$678</definedName>
    <definedName name="_xlnm.Print_Area" localSheetId="28">'SO 24 - Komunikace a zpev...'!$C$4:$J$39,'SO 24 - Komunikace a zpev...'!$C$45:$J$73,'SO 24 - Komunikace a zpev...'!$C$79:$K$678</definedName>
    <definedName name="_xlnm.Print_Titles" localSheetId="28">'SO 24 - Komunikace a zpev...'!$91:$91</definedName>
    <definedName name="_xlnm._FilterDatabase" localSheetId="29" hidden="1">'SO 25 - Sadové úpravy'!$C$86:$K$213</definedName>
    <definedName name="_xlnm.Print_Area" localSheetId="29">'SO 25 - Sadové úpravy'!$C$4:$J$39,'SO 25 - Sadové úpravy'!$C$45:$J$68,'SO 25 - Sadové úpravy'!$C$74:$K$213</definedName>
    <definedName name="_xlnm.Print_Titles" localSheetId="29">'SO 25 - Sadové úpravy'!$86:$86</definedName>
    <definedName name="_xlnm._FilterDatabase" localSheetId="30" hidden="1">'SO 26 - Úprava potoka'!$C$84:$K$174</definedName>
    <definedName name="_xlnm.Print_Area" localSheetId="30">'SO 26 - Úprava potoka'!$C$4:$J$39,'SO 26 - Úprava potoka'!$C$45:$J$66,'SO 26 - Úprava potoka'!$C$72:$K$174</definedName>
    <definedName name="_xlnm.Print_Titles" localSheetId="30">'SO 26 - Úprava potoka'!$84:$84</definedName>
    <definedName name="_xlnm._FilterDatabase" localSheetId="31" hidden="1">'SO 30 - Plochy zařízení s...'!$C$83:$K$150</definedName>
    <definedName name="_xlnm.Print_Area" localSheetId="31">'SO 30 - Plochy zařízení s...'!$C$4:$J$39,'SO 30 - Plochy zařízení s...'!$C$45:$J$65,'SO 30 - Plochy zařízení s...'!$C$71:$K$150</definedName>
    <definedName name="_xlnm.Print_Titles" localSheetId="31">'SO 30 - Plochy zařízení s...'!$83:$83</definedName>
    <definedName name="_xlnm._FilterDatabase" localSheetId="32" hidden="1">'5-PRE - Stavební odběr, č...'!$C$88:$K$127</definedName>
    <definedName name="_xlnm.Print_Area" localSheetId="32">'5-PRE - Stavební odběr, č...'!$C$4:$J$41,'5-PRE - Stavební odběr, č...'!$C$47:$J$68,'5-PRE - Stavební odběr, č...'!$C$74:$K$127</definedName>
    <definedName name="_xlnm.Print_Titles" localSheetId="32">'5-PRE - Stavební odběr, č...'!$88:$88</definedName>
    <definedName name="_xlnm._FilterDatabase" localSheetId="33" hidden="1">'5-ODB - Stavební odběr, č...'!$C$87:$K$103</definedName>
    <definedName name="_xlnm.Print_Area" localSheetId="33">'5-ODB - Stavební odběr, č...'!$C$4:$J$41,'5-ODB - Stavební odběr, č...'!$C$47:$J$67,'5-ODB - Stavební odběr, č...'!$C$73:$K$103</definedName>
    <definedName name="_xlnm.Print_Titles" localSheetId="33">'5-ODB - Stavební odběr, č...'!$87:$87</definedName>
    <definedName name="_xlnm._FilterDatabase" localSheetId="34" hidden="1">'DIO - Dopravně inženýrské...'!$C$84:$K$229</definedName>
    <definedName name="_xlnm.Print_Area" localSheetId="34">'DIO - Dopravně inženýrské...'!$C$4:$J$39,'DIO - Dopravně inženýrské...'!$C$45:$J$66,'DIO - Dopravně inženýrské...'!$C$72:$K$229</definedName>
    <definedName name="_xlnm.Print_Titles" localSheetId="34">'DIO - Dopravně inženýrské...'!$84:$84</definedName>
    <definedName name="_xlnm._FilterDatabase" localSheetId="35" hidden="1">'VON - Vedlejší a ostatní ...'!$C$84:$K$127</definedName>
    <definedName name="_xlnm.Print_Area" localSheetId="35">'VON - Vedlejší a ostatní ...'!$C$4:$J$39,'VON - Vedlejší a ostatní ...'!$C$45:$J$66,'VON - Vedlejší a ostatní ...'!$C$72:$K$127</definedName>
    <definedName name="_xlnm.Print_Titles" localSheetId="35">'VON - Vedlejší a ostatní ...'!$84:$84</definedName>
    <definedName name="_xlnm.Print_Area" localSheetId="3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6" r="J37"/>
  <c r="J36"/>
  <c i="1" r="AY99"/>
  <c i="36" r="J35"/>
  <c i="1" r="AX99"/>
  <c i="36" r="BI125"/>
  <c r="BH125"/>
  <c r="BG125"/>
  <c r="BF125"/>
  <c r="T125"/>
  <c r="T124"/>
  <c r="R125"/>
  <c r="R124"/>
  <c r="P125"/>
  <c r="P124"/>
  <c r="BK125"/>
  <c r="BK124"/>
  <c r="J124"/>
  <c r="J125"/>
  <c r="BE125"/>
  <c r="J65"/>
  <c r="BI121"/>
  <c r="BH121"/>
  <c r="BG121"/>
  <c r="BF121"/>
  <c r="T121"/>
  <c r="T120"/>
  <c r="R121"/>
  <c r="R120"/>
  <c r="P121"/>
  <c r="P120"/>
  <c r="BK121"/>
  <c r="BK120"/>
  <c r="J120"/>
  <c r="J121"/>
  <c r="BE121"/>
  <c r="J64"/>
  <c r="BI117"/>
  <c r="BH117"/>
  <c r="BG117"/>
  <c r="BF117"/>
  <c r="T117"/>
  <c r="R117"/>
  <c r="P117"/>
  <c r="BK117"/>
  <c r="J117"/>
  <c r="BE117"/>
  <c r="BI114"/>
  <c r="BH114"/>
  <c r="BG114"/>
  <c r="BF114"/>
  <c r="T114"/>
  <c r="T113"/>
  <c r="R114"/>
  <c r="R113"/>
  <c r="P114"/>
  <c r="P113"/>
  <c r="BK114"/>
  <c r="BK113"/>
  <c r="J113"/>
  <c r="J114"/>
  <c r="BE114"/>
  <c r="J63"/>
  <c r="BI110"/>
  <c r="BH110"/>
  <c r="BG110"/>
  <c r="BF110"/>
  <c r="T110"/>
  <c r="R110"/>
  <c r="P110"/>
  <c r="BK110"/>
  <c r="J110"/>
  <c r="BE110"/>
  <c r="BI107"/>
  <c r="BH107"/>
  <c r="BG107"/>
  <c r="BF107"/>
  <c r="T107"/>
  <c r="T106"/>
  <c r="R107"/>
  <c r="R106"/>
  <c r="P107"/>
  <c r="P106"/>
  <c r="BK107"/>
  <c r="BK106"/>
  <c r="J106"/>
  <c r="J107"/>
  <c r="BE107"/>
  <c r="J62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F37"/>
  <c i="1" r="BD99"/>
  <c i="36" r="BH88"/>
  <c r="F36"/>
  <c i="1" r="BC99"/>
  <c i="36" r="BG88"/>
  <c r="F35"/>
  <c i="1" r="BB99"/>
  <c i="36" r="BF88"/>
  <c r="J34"/>
  <c i="1" r="AW99"/>
  <c i="36" r="F34"/>
  <c i="1" r="BA99"/>
  <c i="36" r="T88"/>
  <c r="T87"/>
  <c r="T86"/>
  <c r="T85"/>
  <c r="R88"/>
  <c r="R87"/>
  <c r="R86"/>
  <c r="R85"/>
  <c r="P88"/>
  <c r="P87"/>
  <c r="P86"/>
  <c r="P85"/>
  <c i="1" r="AU99"/>
  <c i="36" r="BK88"/>
  <c r="BK87"/>
  <c r="J87"/>
  <c r="BK86"/>
  <c r="J86"/>
  <c r="BK85"/>
  <c r="J85"/>
  <c r="J59"/>
  <c r="J30"/>
  <c i="1" r="AG99"/>
  <c i="36" r="J88"/>
  <c r="BE88"/>
  <c r="J33"/>
  <c i="1" r="AV99"/>
  <c i="36" r="F33"/>
  <c i="1" r="AZ99"/>
  <c i="36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35" r="J37"/>
  <c r="J36"/>
  <c i="1" r="AY98"/>
  <c i="35" r="J35"/>
  <c i="1" r="AX98"/>
  <c i="35" r="BI226"/>
  <c r="BH226"/>
  <c r="BG226"/>
  <c r="BF226"/>
  <c r="T226"/>
  <c r="T225"/>
  <c r="R226"/>
  <c r="R225"/>
  <c r="P226"/>
  <c r="P225"/>
  <c r="BK226"/>
  <c r="BK225"/>
  <c r="J225"/>
  <c r="J226"/>
  <c r="BE226"/>
  <c r="J65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3"/>
  <c r="BH203"/>
  <c r="BG203"/>
  <c r="BF203"/>
  <c r="T203"/>
  <c r="R203"/>
  <c r="P203"/>
  <c r="BK203"/>
  <c r="J203"/>
  <c r="BE203"/>
  <c r="BI198"/>
  <c r="BH198"/>
  <c r="BG198"/>
  <c r="BF198"/>
  <c r="T198"/>
  <c r="R198"/>
  <c r="P198"/>
  <c r="BK198"/>
  <c r="J198"/>
  <c r="BE198"/>
  <c r="BI194"/>
  <c r="BH194"/>
  <c r="BG194"/>
  <c r="BF194"/>
  <c r="T194"/>
  <c r="T193"/>
  <c r="T192"/>
  <c r="R194"/>
  <c r="R193"/>
  <c r="R192"/>
  <c r="P194"/>
  <c r="P193"/>
  <c r="P192"/>
  <c r="BK194"/>
  <c r="BK193"/>
  <c r="J193"/>
  <c r="BK192"/>
  <c r="J192"/>
  <c r="J194"/>
  <c r="BE194"/>
  <c r="J64"/>
  <c r="J63"/>
  <c r="BI190"/>
  <c r="BH190"/>
  <c r="BG190"/>
  <c r="BF190"/>
  <c r="T190"/>
  <c r="T189"/>
  <c r="R190"/>
  <c r="R189"/>
  <c r="P190"/>
  <c r="P189"/>
  <c r="BK190"/>
  <c r="BK189"/>
  <c r="J189"/>
  <c r="J190"/>
  <c r="BE190"/>
  <c r="J62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2"/>
  <c r="BH122"/>
  <c r="BG122"/>
  <c r="BF122"/>
  <c r="T122"/>
  <c r="R122"/>
  <c r="P122"/>
  <c r="BK122"/>
  <c r="J122"/>
  <c r="BE122"/>
  <c r="BI113"/>
  <c r="BH113"/>
  <c r="BG113"/>
  <c r="BF113"/>
  <c r="T113"/>
  <c r="R113"/>
  <c r="P113"/>
  <c r="BK113"/>
  <c r="J113"/>
  <c r="BE113"/>
  <c r="BI107"/>
  <c r="BH107"/>
  <c r="BG107"/>
  <c r="BF107"/>
  <c r="T107"/>
  <c r="R107"/>
  <c r="P107"/>
  <c r="BK107"/>
  <c r="J107"/>
  <c r="BE107"/>
  <c r="BI100"/>
  <c r="BH100"/>
  <c r="BG100"/>
  <c r="BF100"/>
  <c r="T100"/>
  <c r="R100"/>
  <c r="P100"/>
  <c r="BK100"/>
  <c r="J100"/>
  <c r="BE100"/>
  <c r="BI95"/>
  <c r="BH95"/>
  <c r="BG95"/>
  <c r="BF95"/>
  <c r="T95"/>
  <c r="R95"/>
  <c r="P95"/>
  <c r="BK95"/>
  <c r="J95"/>
  <c r="BE95"/>
  <c r="BI88"/>
  <c r="F37"/>
  <c i="1" r="BD98"/>
  <c i="35" r="BH88"/>
  <c r="F36"/>
  <c i="1" r="BC98"/>
  <c i="35" r="BG88"/>
  <c r="F35"/>
  <c i="1" r="BB98"/>
  <c i="35" r="BF88"/>
  <c r="J34"/>
  <c i="1" r="AW98"/>
  <c i="35" r="F34"/>
  <c i="1" r="BA98"/>
  <c i="35" r="T88"/>
  <c r="T87"/>
  <c r="T86"/>
  <c r="T85"/>
  <c r="R88"/>
  <c r="R87"/>
  <c r="R86"/>
  <c r="R85"/>
  <c r="P88"/>
  <c r="P87"/>
  <c r="P86"/>
  <c r="P85"/>
  <c i="1" r="AU98"/>
  <c i="35" r="BK88"/>
  <c r="BK87"/>
  <c r="J87"/>
  <c r="BK86"/>
  <c r="J86"/>
  <c r="BK85"/>
  <c r="J85"/>
  <c r="J59"/>
  <c r="J30"/>
  <c i="1" r="AG98"/>
  <c i="35" r="J88"/>
  <c r="BE88"/>
  <c r="J33"/>
  <c i="1" r="AV98"/>
  <c i="35" r="F33"/>
  <c i="1" r="AZ98"/>
  <c i="35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34" r="J39"/>
  <c r="J38"/>
  <c i="1" r="AY97"/>
  <c i="34" r="J37"/>
  <c i="1" r="AX97"/>
  <c i="34"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66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9"/>
  <c i="1" r="BD97"/>
  <c i="34" r="BH91"/>
  <c r="F38"/>
  <c i="1" r="BC97"/>
  <c i="34" r="BG91"/>
  <c r="F37"/>
  <c i="1" r="BB97"/>
  <c i="34" r="BF91"/>
  <c r="J36"/>
  <c i="1" r="AW97"/>
  <c i="34" r="F36"/>
  <c i="1" r="BA97"/>
  <c i="34" r="T91"/>
  <c r="T90"/>
  <c r="T89"/>
  <c r="T88"/>
  <c r="R91"/>
  <c r="R90"/>
  <c r="R89"/>
  <c r="R88"/>
  <c r="P91"/>
  <c r="P90"/>
  <c r="P89"/>
  <c r="P88"/>
  <c i="1" r="AU97"/>
  <c i="34" r="BK91"/>
  <c r="BK90"/>
  <c r="J90"/>
  <c r="BK89"/>
  <c r="J89"/>
  <c r="BK88"/>
  <c r="J88"/>
  <c r="J63"/>
  <c r="J32"/>
  <c i="1" r="AG97"/>
  <c i="34" r="J91"/>
  <c r="BE91"/>
  <c r="J35"/>
  <c i="1" r="AV97"/>
  <c i="34" r="F35"/>
  <c i="1" r="AZ97"/>
  <c i="34" r="J65"/>
  <c r="J64"/>
  <c r="J85"/>
  <c r="J84"/>
  <c r="F84"/>
  <c r="F82"/>
  <c r="E80"/>
  <c r="J59"/>
  <c r="J58"/>
  <c r="F58"/>
  <c r="F56"/>
  <c r="E54"/>
  <c r="J41"/>
  <c r="J20"/>
  <c r="E20"/>
  <c r="F85"/>
  <c r="F59"/>
  <c r="J19"/>
  <c r="J14"/>
  <c r="J82"/>
  <c r="J56"/>
  <c r="E7"/>
  <c r="E76"/>
  <c r="E50"/>
  <c i="33" r="J39"/>
  <c r="J38"/>
  <c i="1" r="AY96"/>
  <c i="33" r="J37"/>
  <c i="1" r="AX96"/>
  <c i="33" r="BI126"/>
  <c r="BH126"/>
  <c r="BG126"/>
  <c r="BF126"/>
  <c r="T126"/>
  <c r="R126"/>
  <c r="P126"/>
  <c r="BK126"/>
  <c r="J126"/>
  <c r="BE126"/>
  <c r="BI124"/>
  <c r="BH124"/>
  <c r="BG124"/>
  <c r="BF124"/>
  <c r="T124"/>
  <c r="T123"/>
  <c r="R124"/>
  <c r="R123"/>
  <c r="P124"/>
  <c r="P123"/>
  <c r="BK124"/>
  <c r="BK123"/>
  <c r="J123"/>
  <c r="J124"/>
  <c r="BE124"/>
  <c r="J67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T108"/>
  <c r="R109"/>
  <c r="R108"/>
  <c r="P109"/>
  <c r="P108"/>
  <c r="BK109"/>
  <c r="BK108"/>
  <c r="J108"/>
  <c r="J109"/>
  <c r="BE109"/>
  <c r="J66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9"/>
  <c i="1" r="BD96"/>
  <c i="33" r="BH92"/>
  <c r="F38"/>
  <c i="1" r="BC96"/>
  <c i="33" r="BG92"/>
  <c r="F37"/>
  <c i="1" r="BB96"/>
  <c i="33" r="BF92"/>
  <c r="J36"/>
  <c i="1" r="AW96"/>
  <c i="33" r="F36"/>
  <c i="1" r="BA96"/>
  <c i="33" r="T92"/>
  <c r="T91"/>
  <c r="T90"/>
  <c r="T89"/>
  <c r="R92"/>
  <c r="R91"/>
  <c r="R90"/>
  <c r="R89"/>
  <c r="P92"/>
  <c r="P91"/>
  <c r="P90"/>
  <c r="P89"/>
  <c i="1" r="AU96"/>
  <c i="33" r="BK92"/>
  <c r="BK91"/>
  <c r="J91"/>
  <c r="BK90"/>
  <c r="J90"/>
  <c r="BK89"/>
  <c r="J89"/>
  <c r="J63"/>
  <c r="J32"/>
  <c i="1" r="AG96"/>
  <c i="33" r="J92"/>
  <c r="BE92"/>
  <c r="J35"/>
  <c i="1" r="AV96"/>
  <c i="33" r="F35"/>
  <c i="1" r="AZ96"/>
  <c i="33" r="J65"/>
  <c r="J64"/>
  <c r="J86"/>
  <c r="J85"/>
  <c r="F85"/>
  <c r="F83"/>
  <c r="E81"/>
  <c r="J59"/>
  <c r="J58"/>
  <c r="F58"/>
  <c r="F56"/>
  <c r="E54"/>
  <c r="J41"/>
  <c r="J20"/>
  <c r="E20"/>
  <c r="F86"/>
  <c r="F59"/>
  <c r="J19"/>
  <c r="J14"/>
  <c r="J83"/>
  <c r="J56"/>
  <c r="E7"/>
  <c r="E77"/>
  <c r="E50"/>
  <c i="32" r="J37"/>
  <c r="J36"/>
  <c i="1" r="AY94"/>
  <c i="32" r="J35"/>
  <c i="1" r="AX94"/>
  <c i="32"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T138"/>
  <c r="R139"/>
  <c r="R138"/>
  <c r="P139"/>
  <c r="P138"/>
  <c r="BK139"/>
  <c r="BK138"/>
  <c r="J138"/>
  <c r="J139"/>
  <c r="BE139"/>
  <c r="J64"/>
  <c r="BI134"/>
  <c r="BH134"/>
  <c r="BG134"/>
  <c r="BF134"/>
  <c r="T134"/>
  <c r="T133"/>
  <c r="R134"/>
  <c r="R133"/>
  <c r="P134"/>
  <c r="P133"/>
  <c r="BK134"/>
  <c r="BK133"/>
  <c r="J133"/>
  <c r="J134"/>
  <c r="BE134"/>
  <c r="J6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6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7"/>
  <c i="1" r="BD94"/>
  <c i="32" r="BH87"/>
  <c r="F36"/>
  <c i="1" r="BC94"/>
  <c i="32" r="BG87"/>
  <c r="F35"/>
  <c i="1" r="BB94"/>
  <c i="32" r="BF87"/>
  <c r="J34"/>
  <c i="1" r="AW94"/>
  <c i="32" r="F34"/>
  <c i="1" r="BA94"/>
  <c i="32" r="T87"/>
  <c r="T86"/>
  <c r="T85"/>
  <c r="T84"/>
  <c r="R87"/>
  <c r="R86"/>
  <c r="R85"/>
  <c r="R84"/>
  <c r="P87"/>
  <c r="P86"/>
  <c r="P85"/>
  <c r="P84"/>
  <c i="1" r="AU94"/>
  <c i="32" r="BK87"/>
  <c r="BK86"/>
  <c r="J86"/>
  <c r="BK85"/>
  <c r="J85"/>
  <c r="BK84"/>
  <c r="J84"/>
  <c r="J59"/>
  <c r="J30"/>
  <c i="1" r="AG94"/>
  <c i="32" r="J87"/>
  <c r="BE87"/>
  <c r="J33"/>
  <c i="1" r="AV94"/>
  <c i="32" r="F33"/>
  <c i="1" r="AZ94"/>
  <c i="3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31" r="J37"/>
  <c r="J36"/>
  <c i="1" r="AY93"/>
  <c i="31" r="J35"/>
  <c i="1" r="AX93"/>
  <c i="31" r="BI173"/>
  <c r="BH173"/>
  <c r="BG173"/>
  <c r="BF173"/>
  <c r="T173"/>
  <c r="T172"/>
  <c r="R173"/>
  <c r="R172"/>
  <c r="P173"/>
  <c r="P172"/>
  <c r="BK173"/>
  <c r="BK172"/>
  <c r="J172"/>
  <c r="J173"/>
  <c r="BE173"/>
  <c r="J65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2"/>
  <c r="BH152"/>
  <c r="BG152"/>
  <c r="BF152"/>
  <c r="T152"/>
  <c r="T151"/>
  <c r="R152"/>
  <c r="R151"/>
  <c r="P152"/>
  <c r="P151"/>
  <c r="BK152"/>
  <c r="BK151"/>
  <c r="J151"/>
  <c r="J152"/>
  <c r="BE152"/>
  <c r="J64"/>
  <c r="BI143"/>
  <c r="BH143"/>
  <c r="BG143"/>
  <c r="BF143"/>
  <c r="T143"/>
  <c r="R143"/>
  <c r="P143"/>
  <c r="BK143"/>
  <c r="J143"/>
  <c r="BE143"/>
  <c r="BI136"/>
  <c r="BH136"/>
  <c r="BG136"/>
  <c r="BF136"/>
  <c r="T136"/>
  <c r="T135"/>
  <c r="R136"/>
  <c r="R135"/>
  <c r="P136"/>
  <c r="P135"/>
  <c r="BK136"/>
  <c r="BK135"/>
  <c r="J135"/>
  <c r="J136"/>
  <c r="BE136"/>
  <c r="J63"/>
  <c r="BI128"/>
  <c r="BH128"/>
  <c r="BG128"/>
  <c r="BF128"/>
  <c r="T128"/>
  <c r="T127"/>
  <c r="R128"/>
  <c r="R127"/>
  <c r="P128"/>
  <c r="P127"/>
  <c r="BK128"/>
  <c r="BK127"/>
  <c r="J127"/>
  <c r="J128"/>
  <c r="BE128"/>
  <c r="J62"/>
  <c r="BI119"/>
  <c r="BH119"/>
  <c r="BG119"/>
  <c r="BF119"/>
  <c r="T119"/>
  <c r="R119"/>
  <c r="P119"/>
  <c r="BK119"/>
  <c r="J119"/>
  <c r="BE119"/>
  <c r="BI112"/>
  <c r="BH112"/>
  <c r="BG112"/>
  <c r="BF112"/>
  <c r="T112"/>
  <c r="R112"/>
  <c r="P112"/>
  <c r="BK112"/>
  <c r="J112"/>
  <c r="BE112"/>
  <c r="BI104"/>
  <c r="BH104"/>
  <c r="BG104"/>
  <c r="BF104"/>
  <c r="T104"/>
  <c r="R104"/>
  <c r="P104"/>
  <c r="BK104"/>
  <c r="J104"/>
  <c r="BE104"/>
  <c r="BI98"/>
  <c r="BH98"/>
  <c r="BG98"/>
  <c r="BF98"/>
  <c r="T98"/>
  <c r="R98"/>
  <c r="P98"/>
  <c r="BK98"/>
  <c r="J98"/>
  <c r="BE98"/>
  <c r="BI92"/>
  <c r="BH92"/>
  <c r="BG92"/>
  <c r="BF92"/>
  <c r="T92"/>
  <c r="R92"/>
  <c r="P92"/>
  <c r="BK92"/>
  <c r="J92"/>
  <c r="BE92"/>
  <c r="BI88"/>
  <c r="F37"/>
  <c i="1" r="BD93"/>
  <c i="31" r="BH88"/>
  <c r="F36"/>
  <c i="1" r="BC93"/>
  <c i="31" r="BG88"/>
  <c r="F35"/>
  <c i="1" r="BB93"/>
  <c i="31" r="BF88"/>
  <c r="J34"/>
  <c i="1" r="AW93"/>
  <c i="31" r="F34"/>
  <c i="1" r="BA93"/>
  <c i="31" r="T88"/>
  <c r="T87"/>
  <c r="T86"/>
  <c r="T85"/>
  <c r="R88"/>
  <c r="R87"/>
  <c r="R86"/>
  <c r="R85"/>
  <c r="P88"/>
  <c r="P87"/>
  <c r="P86"/>
  <c r="P85"/>
  <c i="1" r="AU93"/>
  <c i="31" r="BK88"/>
  <c r="BK87"/>
  <c r="J87"/>
  <c r="BK86"/>
  <c r="J86"/>
  <c r="BK85"/>
  <c r="J85"/>
  <c r="J59"/>
  <c r="J30"/>
  <c i="1" r="AG93"/>
  <c i="31" r="J88"/>
  <c r="BE88"/>
  <c r="J33"/>
  <c i="1" r="AV93"/>
  <c i="31" r="F33"/>
  <c i="1" r="AZ93"/>
  <c i="31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30" r="J37"/>
  <c r="J36"/>
  <c i="1" r="AY92"/>
  <c i="30" r="J35"/>
  <c i="1" r="AX92"/>
  <c i="30"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T197"/>
  <c r="R198"/>
  <c r="R197"/>
  <c r="P198"/>
  <c r="P197"/>
  <c r="BK198"/>
  <c r="BK197"/>
  <c r="J197"/>
  <c r="J198"/>
  <c r="BE198"/>
  <c r="J6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T178"/>
  <c r="R179"/>
  <c r="R178"/>
  <c r="P179"/>
  <c r="P178"/>
  <c r="BK179"/>
  <c r="BK178"/>
  <c r="J178"/>
  <c r="J179"/>
  <c r="BE179"/>
  <c r="J66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T169"/>
  <c r="R170"/>
  <c r="R169"/>
  <c r="P170"/>
  <c r="P169"/>
  <c r="BK170"/>
  <c r="BK169"/>
  <c r="J169"/>
  <c r="J170"/>
  <c r="BE170"/>
  <c r="J65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T160"/>
  <c r="R161"/>
  <c r="R160"/>
  <c r="P161"/>
  <c r="P160"/>
  <c r="BK161"/>
  <c r="BK160"/>
  <c r="J160"/>
  <c r="J161"/>
  <c r="BE161"/>
  <c r="J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63"/>
  <c r="J62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61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F37"/>
  <c i="1" r="BD92"/>
  <c i="30" r="BH89"/>
  <c r="F36"/>
  <c i="1" r="BC92"/>
  <c i="30" r="BG89"/>
  <c r="F35"/>
  <c i="1" r="BB92"/>
  <c i="30" r="BF89"/>
  <c r="J34"/>
  <c i="1" r="AW92"/>
  <c i="30" r="F34"/>
  <c i="1" r="BA92"/>
  <c i="30" r="T89"/>
  <c r="T88"/>
  <c r="T87"/>
  <c r="R89"/>
  <c r="R88"/>
  <c r="R87"/>
  <c r="P89"/>
  <c r="P88"/>
  <c r="P87"/>
  <c i="1" r="AU92"/>
  <c i="30" r="BK89"/>
  <c r="BK88"/>
  <c r="J88"/>
  <c r="BK87"/>
  <c r="J87"/>
  <c r="J59"/>
  <c r="J30"/>
  <c i="1" r="AG92"/>
  <c i="30" r="J89"/>
  <c r="BE89"/>
  <c r="J33"/>
  <c i="1" r="AV92"/>
  <c i="30" r="F33"/>
  <c i="1" r="AZ92"/>
  <c i="30"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29" r="J37"/>
  <c r="J36"/>
  <c i="1" r="AY91"/>
  <c i="29" r="J35"/>
  <c i="1" r="AX91"/>
  <c i="29" r="BI677"/>
  <c r="BH677"/>
  <c r="BG677"/>
  <c r="BF677"/>
  <c r="T677"/>
  <c r="R677"/>
  <c r="P677"/>
  <c r="BK677"/>
  <c r="J677"/>
  <c r="BE677"/>
  <c r="BI673"/>
  <c r="BH673"/>
  <c r="BG673"/>
  <c r="BF673"/>
  <c r="T673"/>
  <c r="T672"/>
  <c r="T671"/>
  <c r="R673"/>
  <c r="R672"/>
  <c r="R671"/>
  <c r="P673"/>
  <c r="P672"/>
  <c r="P671"/>
  <c r="BK673"/>
  <c r="BK672"/>
  <c r="J672"/>
  <c r="BK671"/>
  <c r="J671"/>
  <c r="J673"/>
  <c r="BE673"/>
  <c r="J72"/>
  <c r="J71"/>
  <c r="BI669"/>
  <c r="BH669"/>
  <c r="BG669"/>
  <c r="BF669"/>
  <c r="T669"/>
  <c r="T668"/>
  <c r="R669"/>
  <c r="R668"/>
  <c r="P669"/>
  <c r="P668"/>
  <c r="BK669"/>
  <c r="BK668"/>
  <c r="J668"/>
  <c r="J669"/>
  <c r="BE669"/>
  <c r="J70"/>
  <c r="BI665"/>
  <c r="BH665"/>
  <c r="BG665"/>
  <c r="BF665"/>
  <c r="T665"/>
  <c r="R665"/>
  <c r="P665"/>
  <c r="BK665"/>
  <c r="J665"/>
  <c r="BE665"/>
  <c r="BI662"/>
  <c r="BH662"/>
  <c r="BG662"/>
  <c r="BF662"/>
  <c r="T662"/>
  <c r="T661"/>
  <c r="R662"/>
  <c r="R661"/>
  <c r="P662"/>
  <c r="P661"/>
  <c r="BK662"/>
  <c r="BK661"/>
  <c r="J661"/>
  <c r="J662"/>
  <c r="BE662"/>
  <c r="J69"/>
  <c r="BI658"/>
  <c r="BH658"/>
  <c r="BG658"/>
  <c r="BF658"/>
  <c r="T658"/>
  <c r="R658"/>
  <c r="P658"/>
  <c r="BK658"/>
  <c r="J658"/>
  <c r="BE658"/>
  <c r="BI655"/>
  <c r="BH655"/>
  <c r="BG655"/>
  <c r="BF655"/>
  <c r="T655"/>
  <c r="R655"/>
  <c r="P655"/>
  <c r="BK655"/>
  <c r="J655"/>
  <c r="BE655"/>
  <c r="BI650"/>
  <c r="BH650"/>
  <c r="BG650"/>
  <c r="BF650"/>
  <c r="T650"/>
  <c r="R650"/>
  <c r="P650"/>
  <c r="BK650"/>
  <c r="J650"/>
  <c r="BE650"/>
  <c r="BI647"/>
  <c r="BH647"/>
  <c r="BG647"/>
  <c r="BF647"/>
  <c r="T647"/>
  <c r="R647"/>
  <c r="P647"/>
  <c r="BK647"/>
  <c r="J647"/>
  <c r="BE647"/>
  <c r="BI644"/>
  <c r="BH644"/>
  <c r="BG644"/>
  <c r="BF644"/>
  <c r="T644"/>
  <c r="R644"/>
  <c r="P644"/>
  <c r="BK644"/>
  <c r="J644"/>
  <c r="BE644"/>
  <c r="BI641"/>
  <c r="BH641"/>
  <c r="BG641"/>
  <c r="BF641"/>
  <c r="T641"/>
  <c r="R641"/>
  <c r="P641"/>
  <c r="BK641"/>
  <c r="J641"/>
  <c r="BE641"/>
  <c r="BI638"/>
  <c r="BH638"/>
  <c r="BG638"/>
  <c r="BF638"/>
  <c r="T638"/>
  <c r="R638"/>
  <c r="P638"/>
  <c r="BK638"/>
  <c r="J638"/>
  <c r="BE638"/>
  <c r="BI635"/>
  <c r="BH635"/>
  <c r="BG635"/>
  <c r="BF635"/>
  <c r="T635"/>
  <c r="R635"/>
  <c r="P635"/>
  <c r="BK635"/>
  <c r="J635"/>
  <c r="BE635"/>
  <c r="BI631"/>
  <c r="BH631"/>
  <c r="BG631"/>
  <c r="BF631"/>
  <c r="T631"/>
  <c r="R631"/>
  <c r="P631"/>
  <c r="BK631"/>
  <c r="J631"/>
  <c r="BE631"/>
  <c r="BI625"/>
  <c r="BH625"/>
  <c r="BG625"/>
  <c r="BF625"/>
  <c r="T625"/>
  <c r="R625"/>
  <c r="P625"/>
  <c r="BK625"/>
  <c r="J625"/>
  <c r="BE625"/>
  <c r="BI621"/>
  <c r="BH621"/>
  <c r="BG621"/>
  <c r="BF621"/>
  <c r="T621"/>
  <c r="R621"/>
  <c r="P621"/>
  <c r="BK621"/>
  <c r="J621"/>
  <c r="BE621"/>
  <c r="BI615"/>
  <c r="BH615"/>
  <c r="BG615"/>
  <c r="BF615"/>
  <c r="T615"/>
  <c r="R615"/>
  <c r="P615"/>
  <c r="BK615"/>
  <c r="J615"/>
  <c r="BE615"/>
  <c r="BI611"/>
  <c r="BH611"/>
  <c r="BG611"/>
  <c r="BF611"/>
  <c r="T611"/>
  <c r="R611"/>
  <c r="P611"/>
  <c r="BK611"/>
  <c r="J611"/>
  <c r="BE611"/>
  <c r="BI607"/>
  <c r="BH607"/>
  <c r="BG607"/>
  <c r="BF607"/>
  <c r="T607"/>
  <c r="R607"/>
  <c r="P607"/>
  <c r="BK607"/>
  <c r="J607"/>
  <c r="BE607"/>
  <c r="BI600"/>
  <c r="BH600"/>
  <c r="BG600"/>
  <c r="BF600"/>
  <c r="T600"/>
  <c r="R600"/>
  <c r="P600"/>
  <c r="BK600"/>
  <c r="J600"/>
  <c r="BE600"/>
  <c r="BI593"/>
  <c r="BH593"/>
  <c r="BG593"/>
  <c r="BF593"/>
  <c r="T593"/>
  <c r="R593"/>
  <c r="P593"/>
  <c r="BK593"/>
  <c r="J593"/>
  <c r="BE593"/>
  <c r="BI587"/>
  <c r="BH587"/>
  <c r="BG587"/>
  <c r="BF587"/>
  <c r="T587"/>
  <c r="R587"/>
  <c r="P587"/>
  <c r="BK587"/>
  <c r="J587"/>
  <c r="BE587"/>
  <c r="BI584"/>
  <c r="BH584"/>
  <c r="BG584"/>
  <c r="BF584"/>
  <c r="T584"/>
  <c r="R584"/>
  <c r="P584"/>
  <c r="BK584"/>
  <c r="J584"/>
  <c r="BE584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72"/>
  <c r="BH572"/>
  <c r="BG572"/>
  <c r="BF572"/>
  <c r="T572"/>
  <c r="R572"/>
  <c r="P572"/>
  <c r="BK572"/>
  <c r="J572"/>
  <c r="BE572"/>
  <c r="BI569"/>
  <c r="BH569"/>
  <c r="BG569"/>
  <c r="BF569"/>
  <c r="T569"/>
  <c r="R569"/>
  <c r="P569"/>
  <c r="BK569"/>
  <c r="J569"/>
  <c r="BE569"/>
  <c r="BI566"/>
  <c r="BH566"/>
  <c r="BG566"/>
  <c r="BF566"/>
  <c r="T566"/>
  <c r="R566"/>
  <c r="P566"/>
  <c r="BK566"/>
  <c r="J566"/>
  <c r="BE566"/>
  <c r="BI563"/>
  <c r="BH563"/>
  <c r="BG563"/>
  <c r="BF563"/>
  <c r="T563"/>
  <c r="R563"/>
  <c r="P563"/>
  <c r="BK563"/>
  <c r="J563"/>
  <c r="BE563"/>
  <c r="BI560"/>
  <c r="BH560"/>
  <c r="BG560"/>
  <c r="BF560"/>
  <c r="T560"/>
  <c r="R560"/>
  <c r="P560"/>
  <c r="BK560"/>
  <c r="J560"/>
  <c r="BE560"/>
  <c r="BI557"/>
  <c r="BH557"/>
  <c r="BG557"/>
  <c r="BF557"/>
  <c r="T557"/>
  <c r="R557"/>
  <c r="P557"/>
  <c r="BK557"/>
  <c r="J557"/>
  <c r="BE557"/>
  <c r="BI554"/>
  <c r="BH554"/>
  <c r="BG554"/>
  <c r="BF554"/>
  <c r="T554"/>
  <c r="R554"/>
  <c r="P554"/>
  <c r="BK554"/>
  <c r="J554"/>
  <c r="BE554"/>
  <c r="BI551"/>
  <c r="BH551"/>
  <c r="BG551"/>
  <c r="BF551"/>
  <c r="T551"/>
  <c r="R551"/>
  <c r="P551"/>
  <c r="BK551"/>
  <c r="J551"/>
  <c r="BE551"/>
  <c r="BI543"/>
  <c r="BH543"/>
  <c r="BG543"/>
  <c r="BF543"/>
  <c r="T543"/>
  <c r="R543"/>
  <c r="P543"/>
  <c r="BK543"/>
  <c r="J543"/>
  <c r="BE543"/>
  <c r="BI539"/>
  <c r="BH539"/>
  <c r="BG539"/>
  <c r="BF539"/>
  <c r="T539"/>
  <c r="R539"/>
  <c r="P539"/>
  <c r="BK539"/>
  <c r="J539"/>
  <c r="BE539"/>
  <c r="BI535"/>
  <c r="BH535"/>
  <c r="BG535"/>
  <c r="BF535"/>
  <c r="T535"/>
  <c r="R535"/>
  <c r="P535"/>
  <c r="BK535"/>
  <c r="J535"/>
  <c r="BE535"/>
  <c r="BI531"/>
  <c r="BH531"/>
  <c r="BG531"/>
  <c r="BF531"/>
  <c r="T531"/>
  <c r="R531"/>
  <c r="P531"/>
  <c r="BK531"/>
  <c r="J531"/>
  <c r="BE531"/>
  <c r="BI527"/>
  <c r="BH527"/>
  <c r="BG527"/>
  <c r="BF527"/>
  <c r="T527"/>
  <c r="R527"/>
  <c r="P527"/>
  <c r="BK527"/>
  <c r="J527"/>
  <c r="BE527"/>
  <c r="BI523"/>
  <c r="BH523"/>
  <c r="BG523"/>
  <c r="BF523"/>
  <c r="T523"/>
  <c r="R523"/>
  <c r="P523"/>
  <c r="BK523"/>
  <c r="J523"/>
  <c r="BE523"/>
  <c r="BI519"/>
  <c r="BH519"/>
  <c r="BG519"/>
  <c r="BF519"/>
  <c r="T519"/>
  <c r="R519"/>
  <c r="P519"/>
  <c r="BK519"/>
  <c r="J519"/>
  <c r="BE519"/>
  <c r="BI515"/>
  <c r="BH515"/>
  <c r="BG515"/>
  <c r="BF515"/>
  <c r="T515"/>
  <c r="R515"/>
  <c r="P515"/>
  <c r="BK515"/>
  <c r="J515"/>
  <c r="BE515"/>
  <c r="BI511"/>
  <c r="BH511"/>
  <c r="BG511"/>
  <c r="BF511"/>
  <c r="T511"/>
  <c r="R511"/>
  <c r="P511"/>
  <c r="BK511"/>
  <c r="J511"/>
  <c r="BE511"/>
  <c r="BI506"/>
  <c r="BH506"/>
  <c r="BG506"/>
  <c r="BF506"/>
  <c r="T506"/>
  <c r="R506"/>
  <c r="P506"/>
  <c r="BK506"/>
  <c r="J506"/>
  <c r="BE506"/>
  <c r="BI502"/>
  <c r="BH502"/>
  <c r="BG502"/>
  <c r="BF502"/>
  <c r="T502"/>
  <c r="R502"/>
  <c r="P502"/>
  <c r="BK502"/>
  <c r="J502"/>
  <c r="BE502"/>
  <c r="BI498"/>
  <c r="BH498"/>
  <c r="BG498"/>
  <c r="BF498"/>
  <c r="T498"/>
  <c r="R498"/>
  <c r="P498"/>
  <c r="BK498"/>
  <c r="J498"/>
  <c r="BE498"/>
  <c r="BI493"/>
  <c r="BH493"/>
  <c r="BG493"/>
  <c r="BF493"/>
  <c r="T493"/>
  <c r="R493"/>
  <c r="P493"/>
  <c r="BK493"/>
  <c r="J493"/>
  <c r="BE493"/>
  <c r="BI488"/>
  <c r="BH488"/>
  <c r="BG488"/>
  <c r="BF488"/>
  <c r="T488"/>
  <c r="R488"/>
  <c r="P488"/>
  <c r="BK488"/>
  <c r="J488"/>
  <c r="BE488"/>
  <c r="BI483"/>
  <c r="BH483"/>
  <c r="BG483"/>
  <c r="BF483"/>
  <c r="T483"/>
  <c r="R483"/>
  <c r="P483"/>
  <c r="BK483"/>
  <c r="J483"/>
  <c r="BE483"/>
  <c r="BI479"/>
  <c r="BH479"/>
  <c r="BG479"/>
  <c r="BF479"/>
  <c r="T479"/>
  <c r="R479"/>
  <c r="P479"/>
  <c r="BK479"/>
  <c r="J479"/>
  <c r="BE479"/>
  <c r="BI475"/>
  <c r="BH475"/>
  <c r="BG475"/>
  <c r="BF475"/>
  <c r="T475"/>
  <c r="T474"/>
  <c r="R475"/>
  <c r="R474"/>
  <c r="P475"/>
  <c r="P474"/>
  <c r="BK475"/>
  <c r="BK474"/>
  <c r="J474"/>
  <c r="J475"/>
  <c r="BE475"/>
  <c r="J68"/>
  <c r="BI470"/>
  <c r="BH470"/>
  <c r="BG470"/>
  <c r="BF470"/>
  <c r="T470"/>
  <c r="R470"/>
  <c r="P470"/>
  <c r="BK470"/>
  <c r="J470"/>
  <c r="BE470"/>
  <c r="BI466"/>
  <c r="BH466"/>
  <c r="BG466"/>
  <c r="BF466"/>
  <c r="T466"/>
  <c r="R466"/>
  <c r="P466"/>
  <c r="BK466"/>
  <c r="J466"/>
  <c r="BE466"/>
  <c r="BI462"/>
  <c r="BH462"/>
  <c r="BG462"/>
  <c r="BF462"/>
  <c r="T462"/>
  <c r="T461"/>
  <c r="R462"/>
  <c r="R461"/>
  <c r="P462"/>
  <c r="P461"/>
  <c r="BK462"/>
  <c r="BK461"/>
  <c r="J461"/>
  <c r="J462"/>
  <c r="BE462"/>
  <c r="J67"/>
  <c r="BI457"/>
  <c r="BH457"/>
  <c r="BG457"/>
  <c r="BF457"/>
  <c r="T457"/>
  <c r="T456"/>
  <c r="R457"/>
  <c r="R456"/>
  <c r="P457"/>
  <c r="P456"/>
  <c r="BK457"/>
  <c r="BK456"/>
  <c r="J456"/>
  <c r="J457"/>
  <c r="BE457"/>
  <c r="J66"/>
  <c r="BI453"/>
  <c r="BH453"/>
  <c r="BG453"/>
  <c r="BF453"/>
  <c r="T453"/>
  <c r="R453"/>
  <c r="P453"/>
  <c r="BK453"/>
  <c r="J453"/>
  <c r="BE453"/>
  <c r="BI445"/>
  <c r="BH445"/>
  <c r="BG445"/>
  <c r="BF445"/>
  <c r="T445"/>
  <c r="R445"/>
  <c r="P445"/>
  <c r="BK445"/>
  <c r="J445"/>
  <c r="BE445"/>
  <c r="BI441"/>
  <c r="BH441"/>
  <c r="BG441"/>
  <c r="BF441"/>
  <c r="T441"/>
  <c r="R441"/>
  <c r="P441"/>
  <c r="BK441"/>
  <c r="J441"/>
  <c r="BE441"/>
  <c r="BI437"/>
  <c r="BH437"/>
  <c r="BG437"/>
  <c r="BF437"/>
  <c r="T437"/>
  <c r="R437"/>
  <c r="P437"/>
  <c r="BK437"/>
  <c r="J437"/>
  <c r="BE437"/>
  <c r="BI433"/>
  <c r="BH433"/>
  <c r="BG433"/>
  <c r="BF433"/>
  <c r="T433"/>
  <c r="R433"/>
  <c r="P433"/>
  <c r="BK433"/>
  <c r="J433"/>
  <c r="BE433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R413"/>
  <c r="P413"/>
  <c r="BK413"/>
  <c r="J413"/>
  <c r="BE413"/>
  <c r="BI407"/>
  <c r="BH407"/>
  <c r="BG407"/>
  <c r="BF407"/>
  <c r="T407"/>
  <c r="R407"/>
  <c r="P407"/>
  <c r="BK407"/>
  <c r="J407"/>
  <c r="BE407"/>
  <c r="BI403"/>
  <c r="BH403"/>
  <c r="BG403"/>
  <c r="BF403"/>
  <c r="T403"/>
  <c r="R403"/>
  <c r="P403"/>
  <c r="BK403"/>
  <c r="J403"/>
  <c r="BE403"/>
  <c r="BI397"/>
  <c r="BH397"/>
  <c r="BG397"/>
  <c r="BF397"/>
  <c r="T397"/>
  <c r="R397"/>
  <c r="P397"/>
  <c r="BK397"/>
  <c r="J397"/>
  <c r="BE397"/>
  <c r="BI389"/>
  <c r="BH389"/>
  <c r="BG389"/>
  <c r="BF389"/>
  <c r="T389"/>
  <c r="R389"/>
  <c r="P389"/>
  <c r="BK389"/>
  <c r="J389"/>
  <c r="BE389"/>
  <c r="BI383"/>
  <c r="BH383"/>
  <c r="BG383"/>
  <c r="BF383"/>
  <c r="T383"/>
  <c r="R383"/>
  <c r="P383"/>
  <c r="BK383"/>
  <c r="J383"/>
  <c r="BE383"/>
  <c r="BI379"/>
  <c r="BH379"/>
  <c r="BG379"/>
  <c r="BF379"/>
  <c r="T379"/>
  <c r="R379"/>
  <c r="P379"/>
  <c r="BK379"/>
  <c r="J379"/>
  <c r="BE379"/>
  <c r="BI371"/>
  <c r="BH371"/>
  <c r="BG371"/>
  <c r="BF371"/>
  <c r="T371"/>
  <c r="R371"/>
  <c r="P371"/>
  <c r="BK371"/>
  <c r="J371"/>
  <c r="BE371"/>
  <c r="BI367"/>
  <c r="BH367"/>
  <c r="BG367"/>
  <c r="BF367"/>
  <c r="T367"/>
  <c r="R367"/>
  <c r="P367"/>
  <c r="BK367"/>
  <c r="J367"/>
  <c r="BE367"/>
  <c r="BI361"/>
  <c r="BH361"/>
  <c r="BG361"/>
  <c r="BF361"/>
  <c r="T361"/>
  <c r="R361"/>
  <c r="P361"/>
  <c r="BK361"/>
  <c r="J361"/>
  <c r="BE361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8"/>
  <c r="BH338"/>
  <c r="BG338"/>
  <c r="BF338"/>
  <c r="T338"/>
  <c r="R338"/>
  <c r="P338"/>
  <c r="BK338"/>
  <c r="J338"/>
  <c r="BE338"/>
  <c r="BI334"/>
  <c r="BH334"/>
  <c r="BG334"/>
  <c r="BF334"/>
  <c r="T334"/>
  <c r="R334"/>
  <c r="P334"/>
  <c r="BK334"/>
  <c r="J334"/>
  <c r="BE334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08"/>
  <c r="BH308"/>
  <c r="BG308"/>
  <c r="BF308"/>
  <c r="T308"/>
  <c r="R308"/>
  <c r="P308"/>
  <c r="BK308"/>
  <c r="J308"/>
  <c r="BE308"/>
  <c r="BI302"/>
  <c r="BH302"/>
  <c r="BG302"/>
  <c r="BF302"/>
  <c r="T302"/>
  <c r="T301"/>
  <c r="R302"/>
  <c r="R301"/>
  <c r="P302"/>
  <c r="P301"/>
  <c r="BK302"/>
  <c r="BK301"/>
  <c r="J301"/>
  <c r="J302"/>
  <c r="BE302"/>
  <c r="J65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1"/>
  <c r="BH291"/>
  <c r="BG291"/>
  <c r="BF291"/>
  <c r="T291"/>
  <c r="T290"/>
  <c r="R291"/>
  <c r="R290"/>
  <c r="P291"/>
  <c r="P290"/>
  <c r="BK291"/>
  <c r="BK290"/>
  <c r="J290"/>
  <c r="J291"/>
  <c r="BE291"/>
  <c r="J64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8"/>
  <c r="BH258"/>
  <c r="BG258"/>
  <c r="BF258"/>
  <c r="T258"/>
  <c r="R258"/>
  <c r="P258"/>
  <c r="BK258"/>
  <c r="J258"/>
  <c r="BE258"/>
  <c r="BI254"/>
  <c r="BH254"/>
  <c r="BG254"/>
  <c r="BF254"/>
  <c r="T254"/>
  <c r="R254"/>
  <c r="P254"/>
  <c r="BK254"/>
  <c r="J254"/>
  <c r="BE254"/>
  <c r="BI250"/>
  <c r="BH250"/>
  <c r="BG250"/>
  <c r="BF250"/>
  <c r="T250"/>
  <c r="R250"/>
  <c r="P250"/>
  <c r="BK250"/>
  <c r="J250"/>
  <c r="BE250"/>
  <c r="BI246"/>
  <c r="BH246"/>
  <c r="BG246"/>
  <c r="BF246"/>
  <c r="T246"/>
  <c r="T245"/>
  <c r="R246"/>
  <c r="R245"/>
  <c r="P246"/>
  <c r="P245"/>
  <c r="BK246"/>
  <c r="BK245"/>
  <c r="J245"/>
  <c r="J246"/>
  <c r="BE246"/>
  <c r="J63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6"/>
  <c r="BH216"/>
  <c r="BG216"/>
  <c r="BF216"/>
  <c r="T216"/>
  <c r="T215"/>
  <c r="R216"/>
  <c r="R215"/>
  <c r="P216"/>
  <c r="P215"/>
  <c r="BK216"/>
  <c r="BK215"/>
  <c r="J215"/>
  <c r="J216"/>
  <c r="BE216"/>
  <c r="J6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1"/>
  <c r="BH101"/>
  <c r="BG101"/>
  <c r="BF101"/>
  <c r="T101"/>
  <c r="R101"/>
  <c r="P101"/>
  <c r="BK101"/>
  <c r="J101"/>
  <c r="BE101"/>
  <c r="BI95"/>
  <c r="F37"/>
  <c i="1" r="BD91"/>
  <c i="29" r="BH95"/>
  <c r="F36"/>
  <c i="1" r="BC91"/>
  <c i="29" r="BG95"/>
  <c r="F35"/>
  <c i="1" r="BB91"/>
  <c i="29" r="BF95"/>
  <c r="J34"/>
  <c i="1" r="AW91"/>
  <c i="29" r="F34"/>
  <c i="1" r="BA91"/>
  <c i="29" r="T95"/>
  <c r="T94"/>
  <c r="T93"/>
  <c r="T92"/>
  <c r="R95"/>
  <c r="R94"/>
  <c r="R93"/>
  <c r="R92"/>
  <c r="P95"/>
  <c r="P94"/>
  <c r="P93"/>
  <c r="P92"/>
  <c i="1" r="AU91"/>
  <c i="29" r="BK95"/>
  <c r="BK94"/>
  <c r="J94"/>
  <c r="BK93"/>
  <c r="J93"/>
  <c r="BK92"/>
  <c r="J92"/>
  <c r="J59"/>
  <c r="J30"/>
  <c i="1" r="AG91"/>
  <c i="29" r="J95"/>
  <c r="BE95"/>
  <c r="J33"/>
  <c i="1" r="AV91"/>
  <c i="29" r="F33"/>
  <c i="1" r="AZ91"/>
  <c i="29" r="J61"/>
  <c r="J60"/>
  <c r="J88"/>
  <c r="F88"/>
  <c r="F86"/>
  <c r="E84"/>
  <c r="J54"/>
  <c r="F54"/>
  <c r="F52"/>
  <c r="E50"/>
  <c r="J39"/>
  <c r="J24"/>
  <c r="E24"/>
  <c r="J89"/>
  <c r="J55"/>
  <c r="J23"/>
  <c r="J18"/>
  <c r="E18"/>
  <c r="F89"/>
  <c r="F55"/>
  <c r="J17"/>
  <c r="J12"/>
  <c r="J86"/>
  <c r="J52"/>
  <c r="E7"/>
  <c r="E82"/>
  <c r="E48"/>
  <c i="28" r="J37"/>
  <c r="J36"/>
  <c i="1" r="AY90"/>
  <c i="28" r="J35"/>
  <c i="1" r="AX90"/>
  <c i="28" r="BI607"/>
  <c r="BH607"/>
  <c r="BG607"/>
  <c r="BF607"/>
  <c r="T607"/>
  <c r="R607"/>
  <c r="P607"/>
  <c r="BK607"/>
  <c r="J607"/>
  <c r="BE607"/>
  <c r="BI603"/>
  <c r="BH603"/>
  <c r="BG603"/>
  <c r="BF603"/>
  <c r="T603"/>
  <c r="T602"/>
  <c r="T601"/>
  <c r="R603"/>
  <c r="R602"/>
  <c r="R601"/>
  <c r="P603"/>
  <c r="P602"/>
  <c r="P601"/>
  <c r="BK603"/>
  <c r="BK602"/>
  <c r="J602"/>
  <c r="BK601"/>
  <c r="J601"/>
  <c r="J603"/>
  <c r="BE603"/>
  <c r="J71"/>
  <c r="J70"/>
  <c r="BI599"/>
  <c r="BH599"/>
  <c r="BG599"/>
  <c r="BF599"/>
  <c r="T599"/>
  <c r="T598"/>
  <c r="R599"/>
  <c r="R598"/>
  <c r="P599"/>
  <c r="P598"/>
  <c r="BK599"/>
  <c r="BK598"/>
  <c r="J598"/>
  <c r="J599"/>
  <c r="BE599"/>
  <c r="J69"/>
  <c r="BI593"/>
  <c r="BH593"/>
  <c r="BG593"/>
  <c r="BF593"/>
  <c r="T593"/>
  <c r="R593"/>
  <c r="P593"/>
  <c r="BK593"/>
  <c r="J593"/>
  <c r="BE593"/>
  <c r="BI588"/>
  <c r="BH588"/>
  <c r="BG588"/>
  <c r="BF588"/>
  <c r="T588"/>
  <c r="R588"/>
  <c r="P588"/>
  <c r="BK588"/>
  <c r="J588"/>
  <c r="BE588"/>
  <c r="BI582"/>
  <c r="BH582"/>
  <c r="BG582"/>
  <c r="BF582"/>
  <c r="T582"/>
  <c r="R582"/>
  <c r="P582"/>
  <c r="BK582"/>
  <c r="J582"/>
  <c r="BE582"/>
  <c r="BI576"/>
  <c r="BH576"/>
  <c r="BG576"/>
  <c r="BF576"/>
  <c r="T576"/>
  <c r="R576"/>
  <c r="P576"/>
  <c r="BK576"/>
  <c r="J576"/>
  <c r="BE576"/>
  <c r="BI570"/>
  <c r="BH570"/>
  <c r="BG570"/>
  <c r="BF570"/>
  <c r="T570"/>
  <c r="R570"/>
  <c r="P570"/>
  <c r="BK570"/>
  <c r="J570"/>
  <c r="BE570"/>
  <c r="BI565"/>
  <c r="BH565"/>
  <c r="BG565"/>
  <c r="BF565"/>
  <c r="T565"/>
  <c r="T564"/>
  <c r="R565"/>
  <c r="R564"/>
  <c r="P565"/>
  <c r="P564"/>
  <c r="BK565"/>
  <c r="BK564"/>
  <c r="J564"/>
  <c r="J565"/>
  <c r="BE565"/>
  <c r="J68"/>
  <c r="BI558"/>
  <c r="BH558"/>
  <c r="BG558"/>
  <c r="BF558"/>
  <c r="T558"/>
  <c r="R558"/>
  <c r="P558"/>
  <c r="BK558"/>
  <c r="J558"/>
  <c r="BE558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4"/>
  <c r="BH544"/>
  <c r="BG544"/>
  <c r="BF544"/>
  <c r="T544"/>
  <c r="R544"/>
  <c r="P544"/>
  <c r="BK544"/>
  <c r="J544"/>
  <c r="BE544"/>
  <c r="BI539"/>
  <c r="BH539"/>
  <c r="BG539"/>
  <c r="BF539"/>
  <c r="T539"/>
  <c r="R539"/>
  <c r="P539"/>
  <c r="BK539"/>
  <c r="J539"/>
  <c r="BE539"/>
  <c r="BI534"/>
  <c r="BH534"/>
  <c r="BG534"/>
  <c r="BF534"/>
  <c r="T534"/>
  <c r="R534"/>
  <c r="P534"/>
  <c r="BK534"/>
  <c r="J534"/>
  <c r="BE534"/>
  <c r="BI529"/>
  <c r="BH529"/>
  <c r="BG529"/>
  <c r="BF529"/>
  <c r="T529"/>
  <c r="R529"/>
  <c r="P529"/>
  <c r="BK529"/>
  <c r="J529"/>
  <c r="BE529"/>
  <c r="BI527"/>
  <c r="BH527"/>
  <c r="BG527"/>
  <c r="BF527"/>
  <c r="T527"/>
  <c r="R527"/>
  <c r="P527"/>
  <c r="BK527"/>
  <c r="J527"/>
  <c r="BE527"/>
  <c r="BI522"/>
  <c r="BH522"/>
  <c r="BG522"/>
  <c r="BF522"/>
  <c r="T522"/>
  <c r="R522"/>
  <c r="P522"/>
  <c r="BK522"/>
  <c r="J522"/>
  <c r="BE522"/>
  <c r="BI517"/>
  <c r="BH517"/>
  <c r="BG517"/>
  <c r="BF517"/>
  <c r="T517"/>
  <c r="R517"/>
  <c r="P517"/>
  <c r="BK517"/>
  <c r="J517"/>
  <c r="BE517"/>
  <c r="BI515"/>
  <c r="BH515"/>
  <c r="BG515"/>
  <c r="BF515"/>
  <c r="T515"/>
  <c r="R515"/>
  <c r="P515"/>
  <c r="BK515"/>
  <c r="J515"/>
  <c r="BE515"/>
  <c r="BI509"/>
  <c r="BH509"/>
  <c r="BG509"/>
  <c r="BF509"/>
  <c r="T509"/>
  <c r="R509"/>
  <c r="P509"/>
  <c r="BK509"/>
  <c r="J509"/>
  <c r="BE509"/>
  <c r="BI505"/>
  <c r="BH505"/>
  <c r="BG505"/>
  <c r="BF505"/>
  <c r="T505"/>
  <c r="R505"/>
  <c r="P505"/>
  <c r="BK505"/>
  <c r="J505"/>
  <c r="BE505"/>
  <c r="BI501"/>
  <c r="BH501"/>
  <c r="BG501"/>
  <c r="BF501"/>
  <c r="T501"/>
  <c r="R501"/>
  <c r="P501"/>
  <c r="BK501"/>
  <c r="J501"/>
  <c r="BE501"/>
  <c r="BI495"/>
  <c r="BH495"/>
  <c r="BG495"/>
  <c r="BF495"/>
  <c r="T495"/>
  <c r="R495"/>
  <c r="P495"/>
  <c r="BK495"/>
  <c r="J495"/>
  <c r="BE495"/>
  <c r="BI490"/>
  <c r="BH490"/>
  <c r="BG490"/>
  <c r="BF490"/>
  <c r="T490"/>
  <c r="R490"/>
  <c r="P490"/>
  <c r="BK490"/>
  <c r="J490"/>
  <c r="BE490"/>
  <c r="BI485"/>
  <c r="BH485"/>
  <c r="BG485"/>
  <c r="BF485"/>
  <c r="T485"/>
  <c r="R485"/>
  <c r="P485"/>
  <c r="BK485"/>
  <c r="J485"/>
  <c r="BE485"/>
  <c r="BI479"/>
  <c r="BH479"/>
  <c r="BG479"/>
  <c r="BF479"/>
  <c r="T479"/>
  <c r="R479"/>
  <c r="P479"/>
  <c r="BK479"/>
  <c r="J479"/>
  <c r="BE479"/>
  <c r="BI474"/>
  <c r="BH474"/>
  <c r="BG474"/>
  <c r="BF474"/>
  <c r="T474"/>
  <c r="R474"/>
  <c r="P474"/>
  <c r="BK474"/>
  <c r="J474"/>
  <c r="BE474"/>
  <c r="BI468"/>
  <c r="BH468"/>
  <c r="BG468"/>
  <c r="BF468"/>
  <c r="T468"/>
  <c r="R468"/>
  <c r="P468"/>
  <c r="BK468"/>
  <c r="J468"/>
  <c r="BE468"/>
  <c r="BI463"/>
  <c r="BH463"/>
  <c r="BG463"/>
  <c r="BF463"/>
  <c r="T463"/>
  <c r="R463"/>
  <c r="P463"/>
  <c r="BK463"/>
  <c r="J463"/>
  <c r="BE463"/>
  <c r="BI457"/>
  <c r="BH457"/>
  <c r="BG457"/>
  <c r="BF457"/>
  <c r="T457"/>
  <c r="R457"/>
  <c r="P457"/>
  <c r="BK457"/>
  <c r="J457"/>
  <c r="BE457"/>
  <c r="BI452"/>
  <c r="BH452"/>
  <c r="BG452"/>
  <c r="BF452"/>
  <c r="T452"/>
  <c r="R452"/>
  <c r="P452"/>
  <c r="BK452"/>
  <c r="J452"/>
  <c r="BE452"/>
  <c r="BI446"/>
  <c r="BH446"/>
  <c r="BG446"/>
  <c r="BF446"/>
  <c r="T446"/>
  <c r="R446"/>
  <c r="P446"/>
  <c r="BK446"/>
  <c r="J446"/>
  <c r="BE446"/>
  <c r="BI441"/>
  <c r="BH441"/>
  <c r="BG441"/>
  <c r="BF441"/>
  <c r="T441"/>
  <c r="R441"/>
  <c r="P441"/>
  <c r="BK441"/>
  <c r="J441"/>
  <c r="BE441"/>
  <c r="BI435"/>
  <c r="BH435"/>
  <c r="BG435"/>
  <c r="BF435"/>
  <c r="T435"/>
  <c r="R435"/>
  <c r="P435"/>
  <c r="BK435"/>
  <c r="J435"/>
  <c r="BE435"/>
  <c r="BI430"/>
  <c r="BH430"/>
  <c r="BG430"/>
  <c r="BF430"/>
  <c r="T430"/>
  <c r="T429"/>
  <c r="R430"/>
  <c r="R429"/>
  <c r="P430"/>
  <c r="P429"/>
  <c r="BK430"/>
  <c r="BK429"/>
  <c r="J429"/>
  <c r="J430"/>
  <c r="BE430"/>
  <c r="J67"/>
  <c r="BI424"/>
  <c r="BH424"/>
  <c r="BG424"/>
  <c r="BF424"/>
  <c r="T424"/>
  <c r="T423"/>
  <c r="R424"/>
  <c r="R423"/>
  <c r="P424"/>
  <c r="P423"/>
  <c r="BK424"/>
  <c r="BK423"/>
  <c r="J423"/>
  <c r="J424"/>
  <c r="BE424"/>
  <c r="J66"/>
  <c r="BI418"/>
  <c r="BH418"/>
  <c r="BG418"/>
  <c r="BF418"/>
  <c r="T418"/>
  <c r="R418"/>
  <c r="P418"/>
  <c r="BK418"/>
  <c r="J418"/>
  <c r="BE418"/>
  <c r="BI413"/>
  <c r="BH413"/>
  <c r="BG413"/>
  <c r="BF413"/>
  <c r="T413"/>
  <c r="T412"/>
  <c r="R413"/>
  <c r="R412"/>
  <c r="P413"/>
  <c r="P412"/>
  <c r="BK413"/>
  <c r="BK412"/>
  <c r="J412"/>
  <c r="J413"/>
  <c r="BE413"/>
  <c r="J65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89"/>
  <c r="BH389"/>
  <c r="BG389"/>
  <c r="BF389"/>
  <c r="T389"/>
  <c r="R389"/>
  <c r="P389"/>
  <c r="BK389"/>
  <c r="J389"/>
  <c r="BE389"/>
  <c r="BI384"/>
  <c r="BH384"/>
  <c r="BG384"/>
  <c r="BF384"/>
  <c r="T384"/>
  <c r="R384"/>
  <c r="P384"/>
  <c r="BK384"/>
  <c r="J384"/>
  <c r="BE384"/>
  <c r="BI379"/>
  <c r="BH379"/>
  <c r="BG379"/>
  <c r="BF379"/>
  <c r="T379"/>
  <c r="R379"/>
  <c r="P379"/>
  <c r="BK379"/>
  <c r="J379"/>
  <c r="BE379"/>
  <c r="BI373"/>
  <c r="BH373"/>
  <c r="BG373"/>
  <c r="BF373"/>
  <c r="T373"/>
  <c r="R373"/>
  <c r="P373"/>
  <c r="BK373"/>
  <c r="J373"/>
  <c r="BE373"/>
  <c r="BI367"/>
  <c r="BH367"/>
  <c r="BG367"/>
  <c r="BF367"/>
  <c r="T367"/>
  <c r="T366"/>
  <c r="R367"/>
  <c r="R366"/>
  <c r="P367"/>
  <c r="P366"/>
  <c r="BK367"/>
  <c r="BK366"/>
  <c r="J366"/>
  <c r="J367"/>
  <c r="BE367"/>
  <c r="J64"/>
  <c r="BI358"/>
  <c r="BH358"/>
  <c r="BG358"/>
  <c r="BF358"/>
  <c r="T358"/>
  <c r="R358"/>
  <c r="P358"/>
  <c r="BK358"/>
  <c r="J358"/>
  <c r="BE358"/>
  <c r="BI353"/>
  <c r="BH353"/>
  <c r="BG353"/>
  <c r="BF353"/>
  <c r="T353"/>
  <c r="R353"/>
  <c r="P353"/>
  <c r="BK353"/>
  <c r="J353"/>
  <c r="BE353"/>
  <c r="BI347"/>
  <c r="BH347"/>
  <c r="BG347"/>
  <c r="BF347"/>
  <c r="T347"/>
  <c r="R347"/>
  <c r="P347"/>
  <c r="BK347"/>
  <c r="J347"/>
  <c r="BE347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29"/>
  <c r="BH329"/>
  <c r="BG329"/>
  <c r="BF329"/>
  <c r="T329"/>
  <c r="R329"/>
  <c r="P329"/>
  <c r="BK329"/>
  <c r="J329"/>
  <c r="BE329"/>
  <c r="BI323"/>
  <c r="BH323"/>
  <c r="BG323"/>
  <c r="BF323"/>
  <c r="T323"/>
  <c r="R323"/>
  <c r="P323"/>
  <c r="BK323"/>
  <c r="J323"/>
  <c r="BE323"/>
  <c r="BI317"/>
  <c r="BH317"/>
  <c r="BG317"/>
  <c r="BF317"/>
  <c r="T317"/>
  <c r="T316"/>
  <c r="R317"/>
  <c r="R316"/>
  <c r="P317"/>
  <c r="P316"/>
  <c r="BK317"/>
  <c r="BK316"/>
  <c r="J316"/>
  <c r="J317"/>
  <c r="BE317"/>
  <c r="J63"/>
  <c r="BI311"/>
  <c r="BH311"/>
  <c r="BG311"/>
  <c r="BF311"/>
  <c r="T311"/>
  <c r="R311"/>
  <c r="P311"/>
  <c r="BK311"/>
  <c r="J311"/>
  <c r="BE311"/>
  <c r="BI307"/>
  <c r="BH307"/>
  <c r="BG307"/>
  <c r="BF307"/>
  <c r="T307"/>
  <c r="T306"/>
  <c r="R307"/>
  <c r="R306"/>
  <c r="P307"/>
  <c r="P306"/>
  <c r="BK307"/>
  <c r="BK306"/>
  <c r="J306"/>
  <c r="J307"/>
  <c r="BE307"/>
  <c r="J62"/>
  <c r="BI300"/>
  <c r="BH300"/>
  <c r="BG300"/>
  <c r="BF300"/>
  <c r="T300"/>
  <c r="R300"/>
  <c r="P300"/>
  <c r="BK300"/>
  <c r="J300"/>
  <c r="BE300"/>
  <c r="BI295"/>
  <c r="BH295"/>
  <c r="BG295"/>
  <c r="BF295"/>
  <c r="T295"/>
  <c r="R295"/>
  <c r="P295"/>
  <c r="BK295"/>
  <c r="J295"/>
  <c r="BE295"/>
  <c r="BI287"/>
  <c r="BH287"/>
  <c r="BG287"/>
  <c r="BF287"/>
  <c r="T287"/>
  <c r="R287"/>
  <c r="P287"/>
  <c r="BK287"/>
  <c r="J287"/>
  <c r="BE287"/>
  <c r="BI277"/>
  <c r="BH277"/>
  <c r="BG277"/>
  <c r="BF277"/>
  <c r="T277"/>
  <c r="R277"/>
  <c r="P277"/>
  <c r="BK277"/>
  <c r="J277"/>
  <c r="BE277"/>
  <c r="BI273"/>
  <c r="BH273"/>
  <c r="BG273"/>
  <c r="BF273"/>
  <c r="T273"/>
  <c r="R273"/>
  <c r="P273"/>
  <c r="BK273"/>
  <c r="J273"/>
  <c r="BE273"/>
  <c r="BI249"/>
  <c r="BH249"/>
  <c r="BG249"/>
  <c r="BF249"/>
  <c r="T249"/>
  <c r="R249"/>
  <c r="P249"/>
  <c r="BK249"/>
  <c r="J249"/>
  <c r="BE249"/>
  <c r="BI244"/>
  <c r="BH244"/>
  <c r="BG244"/>
  <c r="BF244"/>
  <c r="T244"/>
  <c r="R244"/>
  <c r="P244"/>
  <c r="BK244"/>
  <c r="J244"/>
  <c r="BE244"/>
  <c r="BI230"/>
  <c r="BH230"/>
  <c r="BG230"/>
  <c r="BF230"/>
  <c r="T230"/>
  <c r="R230"/>
  <c r="P230"/>
  <c r="BK230"/>
  <c r="J230"/>
  <c r="BE230"/>
  <c r="BI222"/>
  <c r="BH222"/>
  <c r="BG222"/>
  <c r="BF222"/>
  <c r="T222"/>
  <c r="R222"/>
  <c r="P222"/>
  <c r="BK222"/>
  <c r="J222"/>
  <c r="BE222"/>
  <c r="BI214"/>
  <c r="BH214"/>
  <c r="BG214"/>
  <c r="BF214"/>
  <c r="T214"/>
  <c r="R214"/>
  <c r="P214"/>
  <c r="BK214"/>
  <c r="J214"/>
  <c r="BE214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89"/>
  <c r="BH189"/>
  <c r="BG189"/>
  <c r="BF189"/>
  <c r="T189"/>
  <c r="R189"/>
  <c r="P189"/>
  <c r="BK189"/>
  <c r="J189"/>
  <c r="BE189"/>
  <c r="BI177"/>
  <c r="BH177"/>
  <c r="BG177"/>
  <c r="BF177"/>
  <c r="T177"/>
  <c r="R177"/>
  <c r="P177"/>
  <c r="BK177"/>
  <c r="J177"/>
  <c r="BE177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18"/>
  <c r="BH118"/>
  <c r="BG118"/>
  <c r="BF118"/>
  <c r="T118"/>
  <c r="R118"/>
  <c r="P118"/>
  <c r="BK118"/>
  <c r="J118"/>
  <c r="BE118"/>
  <c r="BI105"/>
  <c r="BH105"/>
  <c r="BG105"/>
  <c r="BF105"/>
  <c r="T105"/>
  <c r="R105"/>
  <c r="P105"/>
  <c r="BK105"/>
  <c r="J105"/>
  <c r="BE105"/>
  <c r="BI94"/>
  <c r="F37"/>
  <c i="1" r="BD90"/>
  <c i="28" r="BH94"/>
  <c r="F36"/>
  <c i="1" r="BC90"/>
  <c i="28" r="BG94"/>
  <c r="F35"/>
  <c i="1" r="BB90"/>
  <c i="28" r="BF94"/>
  <c r="J34"/>
  <c i="1" r="AW90"/>
  <c i="28" r="F34"/>
  <c i="1" r="BA90"/>
  <c i="28" r="T94"/>
  <c r="T93"/>
  <c r="T92"/>
  <c r="T91"/>
  <c r="R94"/>
  <c r="R93"/>
  <c r="R92"/>
  <c r="R91"/>
  <c r="P94"/>
  <c r="P93"/>
  <c r="P92"/>
  <c r="P91"/>
  <c i="1" r="AU90"/>
  <c i="28" r="BK94"/>
  <c r="BK93"/>
  <c r="J93"/>
  <c r="BK92"/>
  <c r="J92"/>
  <c r="BK91"/>
  <c r="J91"/>
  <c r="J59"/>
  <c r="J30"/>
  <c i="1" r="AG90"/>
  <c i="28" r="J94"/>
  <c r="BE94"/>
  <c r="J33"/>
  <c i="1" r="AV90"/>
  <c i="28" r="F33"/>
  <c i="1" r="AZ90"/>
  <c i="28" r="J61"/>
  <c r="J60"/>
  <c r="J87"/>
  <c r="F87"/>
  <c r="F85"/>
  <c r="E83"/>
  <c r="J54"/>
  <c r="F54"/>
  <c r="F52"/>
  <c r="E50"/>
  <c r="J39"/>
  <c r="J24"/>
  <c r="E24"/>
  <c r="J88"/>
  <c r="J55"/>
  <c r="J23"/>
  <c r="J18"/>
  <c r="E18"/>
  <c r="F88"/>
  <c r="F55"/>
  <c r="J17"/>
  <c r="J12"/>
  <c r="J85"/>
  <c r="J52"/>
  <c r="E7"/>
  <c r="E81"/>
  <c r="E48"/>
  <c i="27" r="J37"/>
  <c r="J36"/>
  <c i="1" r="AY89"/>
  <c i="27" r="J35"/>
  <c i="1" r="AX89"/>
  <c i="27" r="BI457"/>
  <c r="BH457"/>
  <c r="BG457"/>
  <c r="BF457"/>
  <c r="T457"/>
  <c r="T456"/>
  <c r="T455"/>
  <c r="R457"/>
  <c r="R456"/>
  <c r="R455"/>
  <c r="P457"/>
  <c r="P456"/>
  <c r="P455"/>
  <c r="BK457"/>
  <c r="BK456"/>
  <c r="J456"/>
  <c r="BK455"/>
  <c r="J455"/>
  <c r="J457"/>
  <c r="BE457"/>
  <c r="J72"/>
  <c r="J71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398"/>
  <c r="BH398"/>
  <c r="BG398"/>
  <c r="BF398"/>
  <c r="T398"/>
  <c r="T397"/>
  <c r="T396"/>
  <c r="R398"/>
  <c r="R397"/>
  <c r="R396"/>
  <c r="P398"/>
  <c r="P397"/>
  <c r="P396"/>
  <c r="BK398"/>
  <c r="BK397"/>
  <c r="J397"/>
  <c r="BK396"/>
  <c r="J396"/>
  <c r="J398"/>
  <c r="BE398"/>
  <c r="J70"/>
  <c r="J69"/>
  <c r="BI394"/>
  <c r="BH394"/>
  <c r="BG394"/>
  <c r="BF394"/>
  <c r="T394"/>
  <c r="R394"/>
  <c r="P394"/>
  <c r="BK394"/>
  <c r="J394"/>
  <c r="BE394"/>
  <c r="BI392"/>
  <c r="BH392"/>
  <c r="BG392"/>
  <c r="BF392"/>
  <c r="T392"/>
  <c r="T391"/>
  <c r="R392"/>
  <c r="R391"/>
  <c r="P392"/>
  <c r="P391"/>
  <c r="BK392"/>
  <c r="BK391"/>
  <c r="J391"/>
  <c r="J392"/>
  <c r="BE392"/>
  <c r="J68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8"/>
  <c r="BH378"/>
  <c r="BG378"/>
  <c r="BF378"/>
  <c r="T378"/>
  <c r="R378"/>
  <c r="P378"/>
  <c r="BK378"/>
  <c r="J378"/>
  <c r="BE378"/>
  <c r="BI374"/>
  <c r="BH374"/>
  <c r="BG374"/>
  <c r="BF374"/>
  <c r="T374"/>
  <c r="R374"/>
  <c r="P374"/>
  <c r="BK374"/>
  <c r="J374"/>
  <c r="BE374"/>
  <c r="BI368"/>
  <c r="BH368"/>
  <c r="BG368"/>
  <c r="BF368"/>
  <c r="T368"/>
  <c r="R368"/>
  <c r="P368"/>
  <c r="BK368"/>
  <c r="J368"/>
  <c r="BE368"/>
  <c r="BI362"/>
  <c r="BH362"/>
  <c r="BG362"/>
  <c r="BF362"/>
  <c r="T362"/>
  <c r="R362"/>
  <c r="P362"/>
  <c r="BK362"/>
  <c r="J362"/>
  <c r="BE362"/>
  <c r="BI358"/>
  <c r="BH358"/>
  <c r="BG358"/>
  <c r="BF358"/>
  <c r="T358"/>
  <c r="R358"/>
  <c r="P358"/>
  <c r="BK358"/>
  <c r="J358"/>
  <c r="BE358"/>
  <c r="BI353"/>
  <c r="BH353"/>
  <c r="BG353"/>
  <c r="BF353"/>
  <c r="T353"/>
  <c r="R353"/>
  <c r="P353"/>
  <c r="BK353"/>
  <c r="J353"/>
  <c r="BE353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2"/>
  <c r="BH322"/>
  <c r="BG322"/>
  <c r="BF322"/>
  <c r="T322"/>
  <c r="T321"/>
  <c r="R322"/>
  <c r="R321"/>
  <c r="P322"/>
  <c r="P321"/>
  <c r="BK322"/>
  <c r="BK321"/>
  <c r="J321"/>
  <c r="J322"/>
  <c r="BE322"/>
  <c r="J67"/>
  <c r="BI315"/>
  <c r="BH315"/>
  <c r="BG315"/>
  <c r="BF315"/>
  <c r="T315"/>
  <c r="R315"/>
  <c r="P315"/>
  <c r="BK315"/>
  <c r="J315"/>
  <c r="BE315"/>
  <c r="BI312"/>
  <c r="BH312"/>
  <c r="BG312"/>
  <c r="BF312"/>
  <c r="T312"/>
  <c r="T311"/>
  <c r="R312"/>
  <c r="R311"/>
  <c r="P312"/>
  <c r="P311"/>
  <c r="BK312"/>
  <c r="BK311"/>
  <c r="J311"/>
  <c r="J312"/>
  <c r="BE312"/>
  <c r="J66"/>
  <c r="BI307"/>
  <c r="BH307"/>
  <c r="BG307"/>
  <c r="BF307"/>
  <c r="T307"/>
  <c r="T306"/>
  <c r="R307"/>
  <c r="R306"/>
  <c r="P307"/>
  <c r="P306"/>
  <c r="BK307"/>
  <c r="BK306"/>
  <c r="J306"/>
  <c r="J307"/>
  <c r="BE307"/>
  <c r="J6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2"/>
  <c r="BH292"/>
  <c r="BG292"/>
  <c r="BF292"/>
  <c r="T292"/>
  <c r="R292"/>
  <c r="P292"/>
  <c r="BK292"/>
  <c r="J292"/>
  <c r="BE292"/>
  <c r="BI286"/>
  <c r="BH286"/>
  <c r="BG286"/>
  <c r="BF286"/>
  <c r="T286"/>
  <c r="T285"/>
  <c r="R286"/>
  <c r="R285"/>
  <c r="P286"/>
  <c r="P285"/>
  <c r="BK286"/>
  <c r="BK285"/>
  <c r="J285"/>
  <c r="J286"/>
  <c r="BE286"/>
  <c r="J6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4"/>
  <c r="BH254"/>
  <c r="BG254"/>
  <c r="BF254"/>
  <c r="T254"/>
  <c r="R254"/>
  <c r="P254"/>
  <c r="BK254"/>
  <c r="J254"/>
  <c r="BE254"/>
  <c r="BI247"/>
  <c r="BH247"/>
  <c r="BG247"/>
  <c r="BF247"/>
  <c r="T247"/>
  <c r="R247"/>
  <c r="P247"/>
  <c r="BK247"/>
  <c r="J247"/>
  <c r="BE247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4"/>
  <c r="BH224"/>
  <c r="BG224"/>
  <c r="BF224"/>
  <c r="T224"/>
  <c r="R224"/>
  <c r="P224"/>
  <c r="BK224"/>
  <c r="J224"/>
  <c r="BE224"/>
  <c r="BI218"/>
  <c r="BH218"/>
  <c r="BG218"/>
  <c r="BF218"/>
  <c r="T218"/>
  <c r="T217"/>
  <c r="R218"/>
  <c r="R217"/>
  <c r="P218"/>
  <c r="P217"/>
  <c r="BK218"/>
  <c r="BK217"/>
  <c r="J217"/>
  <c r="J218"/>
  <c r="BE218"/>
  <c r="J63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5"/>
  <c r="BH155"/>
  <c r="BG155"/>
  <c r="BF155"/>
  <c r="T155"/>
  <c r="T154"/>
  <c r="R155"/>
  <c r="R154"/>
  <c r="P155"/>
  <c r="P154"/>
  <c r="BK155"/>
  <c r="BK154"/>
  <c r="J154"/>
  <c r="J155"/>
  <c r="BE155"/>
  <c r="J6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5"/>
  <c r="F37"/>
  <c i="1" r="BD89"/>
  <c i="27" r="BH95"/>
  <c r="F36"/>
  <c i="1" r="BC89"/>
  <c i="27" r="BG95"/>
  <c r="F35"/>
  <c i="1" r="BB89"/>
  <c i="27" r="BF95"/>
  <c r="J34"/>
  <c i="1" r="AW89"/>
  <c i="27" r="F34"/>
  <c i="1" r="BA89"/>
  <c i="27" r="T95"/>
  <c r="T94"/>
  <c r="T93"/>
  <c r="T92"/>
  <c r="R95"/>
  <c r="R94"/>
  <c r="R93"/>
  <c r="R92"/>
  <c r="P95"/>
  <c r="P94"/>
  <c r="P93"/>
  <c r="P92"/>
  <c i="1" r="AU89"/>
  <c i="27" r="BK95"/>
  <c r="BK94"/>
  <c r="J94"/>
  <c r="BK93"/>
  <c r="J93"/>
  <c r="BK92"/>
  <c r="J92"/>
  <c r="J59"/>
  <c r="J30"/>
  <c i="1" r="AG89"/>
  <c i="27" r="J95"/>
  <c r="BE95"/>
  <c r="J33"/>
  <c i="1" r="AV89"/>
  <c i="27" r="F33"/>
  <c i="1" r="AZ89"/>
  <c i="27" r="J61"/>
  <c r="J60"/>
  <c r="J89"/>
  <c r="J88"/>
  <c r="F88"/>
  <c r="F86"/>
  <c r="E84"/>
  <c r="J55"/>
  <c r="J54"/>
  <c r="F54"/>
  <c r="F52"/>
  <c r="E50"/>
  <c r="J39"/>
  <c r="J18"/>
  <c r="E18"/>
  <c r="F89"/>
  <c r="F55"/>
  <c r="J17"/>
  <c r="J12"/>
  <c r="J86"/>
  <c r="J52"/>
  <c r="E7"/>
  <c r="E82"/>
  <c r="E48"/>
  <c i="26" r="J37"/>
  <c r="J36"/>
  <c i="1" r="AY88"/>
  <c i="26" r="J35"/>
  <c i="1" r="AX88"/>
  <c i="26" r="BI724"/>
  <c r="BH724"/>
  <c r="BG724"/>
  <c r="BF724"/>
  <c r="T724"/>
  <c r="T723"/>
  <c r="R724"/>
  <c r="R723"/>
  <c r="P724"/>
  <c r="P723"/>
  <c r="BK724"/>
  <c r="BK723"/>
  <c r="J723"/>
  <c r="J724"/>
  <c r="BE724"/>
  <c r="J75"/>
  <c r="BI720"/>
  <c r="BH720"/>
  <c r="BG720"/>
  <c r="BF720"/>
  <c r="T720"/>
  <c r="R720"/>
  <c r="P720"/>
  <c r="BK720"/>
  <c r="J720"/>
  <c r="BE720"/>
  <c r="BI718"/>
  <c r="BH718"/>
  <c r="BG718"/>
  <c r="BF718"/>
  <c r="T718"/>
  <c r="T717"/>
  <c r="T716"/>
  <c r="R718"/>
  <c r="R717"/>
  <c r="R716"/>
  <c r="P718"/>
  <c r="P717"/>
  <c r="P716"/>
  <c r="BK718"/>
  <c r="BK717"/>
  <c r="J717"/>
  <c r="BK716"/>
  <c r="J716"/>
  <c r="J718"/>
  <c r="BE718"/>
  <c r="J74"/>
  <c r="J73"/>
  <c r="BI714"/>
  <c r="BH714"/>
  <c r="BG714"/>
  <c r="BF714"/>
  <c r="T714"/>
  <c r="R714"/>
  <c r="P714"/>
  <c r="BK714"/>
  <c r="J714"/>
  <c r="BE714"/>
  <c r="BI712"/>
  <c r="BH712"/>
  <c r="BG712"/>
  <c r="BF712"/>
  <c r="T712"/>
  <c r="R712"/>
  <c r="P712"/>
  <c r="BK712"/>
  <c r="J712"/>
  <c r="BE712"/>
  <c r="BI710"/>
  <c r="BH710"/>
  <c r="BG710"/>
  <c r="BF710"/>
  <c r="T710"/>
  <c r="R710"/>
  <c r="P710"/>
  <c r="BK710"/>
  <c r="J710"/>
  <c r="BE710"/>
  <c r="BI707"/>
  <c r="BH707"/>
  <c r="BG707"/>
  <c r="BF707"/>
  <c r="T707"/>
  <c r="R707"/>
  <c r="P707"/>
  <c r="BK707"/>
  <c r="J707"/>
  <c r="BE707"/>
  <c r="BI696"/>
  <c r="BH696"/>
  <c r="BG696"/>
  <c r="BF696"/>
  <c r="T696"/>
  <c r="R696"/>
  <c r="P696"/>
  <c r="BK696"/>
  <c r="J696"/>
  <c r="BE696"/>
  <c r="BI692"/>
  <c r="BH692"/>
  <c r="BG692"/>
  <c r="BF692"/>
  <c r="T692"/>
  <c r="R692"/>
  <c r="P692"/>
  <c r="BK692"/>
  <c r="J692"/>
  <c r="BE692"/>
  <c r="BI688"/>
  <c r="BH688"/>
  <c r="BG688"/>
  <c r="BF688"/>
  <c r="T688"/>
  <c r="R688"/>
  <c r="P688"/>
  <c r="BK688"/>
  <c r="J688"/>
  <c r="BE688"/>
  <c r="BI678"/>
  <c r="BH678"/>
  <c r="BG678"/>
  <c r="BF678"/>
  <c r="T678"/>
  <c r="R678"/>
  <c r="P678"/>
  <c r="BK678"/>
  <c r="J678"/>
  <c r="BE678"/>
  <c r="BI675"/>
  <c r="BH675"/>
  <c r="BG675"/>
  <c r="BF675"/>
  <c r="T675"/>
  <c r="R675"/>
  <c r="P675"/>
  <c r="BK675"/>
  <c r="J675"/>
  <c r="BE675"/>
  <c r="BI671"/>
  <c r="BH671"/>
  <c r="BG671"/>
  <c r="BF671"/>
  <c r="T671"/>
  <c r="R671"/>
  <c r="P671"/>
  <c r="BK671"/>
  <c r="J671"/>
  <c r="BE671"/>
  <c r="BI668"/>
  <c r="BH668"/>
  <c r="BG668"/>
  <c r="BF668"/>
  <c r="T668"/>
  <c r="R668"/>
  <c r="P668"/>
  <c r="BK668"/>
  <c r="J668"/>
  <c r="BE668"/>
  <c r="BI664"/>
  <c r="BH664"/>
  <c r="BG664"/>
  <c r="BF664"/>
  <c r="T664"/>
  <c r="R664"/>
  <c r="P664"/>
  <c r="BK664"/>
  <c r="J664"/>
  <c r="BE664"/>
  <c r="BI661"/>
  <c r="BH661"/>
  <c r="BG661"/>
  <c r="BF661"/>
  <c r="T661"/>
  <c r="R661"/>
  <c r="P661"/>
  <c r="BK661"/>
  <c r="J661"/>
  <c r="BE661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36"/>
  <c r="BH636"/>
  <c r="BG636"/>
  <c r="BF636"/>
  <c r="T636"/>
  <c r="R636"/>
  <c r="P636"/>
  <c r="BK636"/>
  <c r="J636"/>
  <c r="BE636"/>
  <c r="BI633"/>
  <c r="BH633"/>
  <c r="BG633"/>
  <c r="BF633"/>
  <c r="T633"/>
  <c r="R633"/>
  <c r="P633"/>
  <c r="BK633"/>
  <c r="J633"/>
  <c r="BE633"/>
  <c r="BI629"/>
  <c r="BH629"/>
  <c r="BG629"/>
  <c r="BF629"/>
  <c r="T629"/>
  <c r="R629"/>
  <c r="P629"/>
  <c r="BK629"/>
  <c r="J629"/>
  <c r="BE629"/>
  <c r="BI626"/>
  <c r="BH626"/>
  <c r="BG626"/>
  <c r="BF626"/>
  <c r="T626"/>
  <c r="R626"/>
  <c r="P626"/>
  <c r="BK626"/>
  <c r="J626"/>
  <c r="BE626"/>
  <c r="BI618"/>
  <c r="BH618"/>
  <c r="BG618"/>
  <c r="BF618"/>
  <c r="T618"/>
  <c r="T617"/>
  <c r="T616"/>
  <c r="R618"/>
  <c r="R617"/>
  <c r="R616"/>
  <c r="P618"/>
  <c r="P617"/>
  <c r="P616"/>
  <c r="BK618"/>
  <c r="BK617"/>
  <c r="J617"/>
  <c r="BK616"/>
  <c r="J616"/>
  <c r="J618"/>
  <c r="BE618"/>
  <c r="J72"/>
  <c r="J71"/>
  <c r="BI614"/>
  <c r="BH614"/>
  <c r="BG614"/>
  <c r="BF614"/>
  <c r="T614"/>
  <c r="R614"/>
  <c r="P614"/>
  <c r="BK614"/>
  <c r="J614"/>
  <c r="BE614"/>
  <c r="BI612"/>
  <c r="BH612"/>
  <c r="BG612"/>
  <c r="BF612"/>
  <c r="T612"/>
  <c r="T611"/>
  <c r="R612"/>
  <c r="R611"/>
  <c r="P612"/>
  <c r="P611"/>
  <c r="BK612"/>
  <c r="BK611"/>
  <c r="J611"/>
  <c r="J612"/>
  <c r="BE612"/>
  <c r="J70"/>
  <c r="BI609"/>
  <c r="BH609"/>
  <c r="BG609"/>
  <c r="BF609"/>
  <c r="T609"/>
  <c r="R609"/>
  <c r="P609"/>
  <c r="BK609"/>
  <c r="J609"/>
  <c r="BE609"/>
  <c r="BI605"/>
  <c r="BH605"/>
  <c r="BG605"/>
  <c r="BF605"/>
  <c r="T605"/>
  <c r="R605"/>
  <c r="P605"/>
  <c r="BK605"/>
  <c r="J605"/>
  <c r="BE605"/>
  <c r="BI602"/>
  <c r="BH602"/>
  <c r="BG602"/>
  <c r="BF602"/>
  <c r="T602"/>
  <c r="R602"/>
  <c r="P602"/>
  <c r="BK602"/>
  <c r="J602"/>
  <c r="BE602"/>
  <c r="BI599"/>
  <c r="BH599"/>
  <c r="BG599"/>
  <c r="BF599"/>
  <c r="T599"/>
  <c r="T598"/>
  <c r="R599"/>
  <c r="R598"/>
  <c r="P599"/>
  <c r="P598"/>
  <c r="BK599"/>
  <c r="BK598"/>
  <c r="J598"/>
  <c r="J599"/>
  <c r="BE599"/>
  <c r="J69"/>
  <c r="BI594"/>
  <c r="BH594"/>
  <c r="BG594"/>
  <c r="BF594"/>
  <c r="T594"/>
  <c r="R594"/>
  <c r="P594"/>
  <c r="BK594"/>
  <c r="J594"/>
  <c r="BE594"/>
  <c r="BI592"/>
  <c r="BH592"/>
  <c r="BG592"/>
  <c r="BF592"/>
  <c r="T592"/>
  <c r="R592"/>
  <c r="P592"/>
  <c r="BK592"/>
  <c r="J592"/>
  <c r="BE592"/>
  <c r="BI590"/>
  <c r="BH590"/>
  <c r="BG590"/>
  <c r="BF590"/>
  <c r="T590"/>
  <c r="R590"/>
  <c r="P590"/>
  <c r="BK590"/>
  <c r="J590"/>
  <c r="BE590"/>
  <c r="BI587"/>
  <c r="BH587"/>
  <c r="BG587"/>
  <c r="BF587"/>
  <c r="T587"/>
  <c r="R587"/>
  <c r="P587"/>
  <c r="BK587"/>
  <c r="J587"/>
  <c r="BE587"/>
  <c r="BI583"/>
  <c r="BH583"/>
  <c r="BG583"/>
  <c r="BF583"/>
  <c r="T583"/>
  <c r="R583"/>
  <c r="P583"/>
  <c r="BK583"/>
  <c r="J583"/>
  <c r="BE583"/>
  <c r="BI579"/>
  <c r="BH579"/>
  <c r="BG579"/>
  <c r="BF579"/>
  <c r="T579"/>
  <c r="R579"/>
  <c r="P579"/>
  <c r="BK579"/>
  <c r="J579"/>
  <c r="BE579"/>
  <c r="BI575"/>
  <c r="BH575"/>
  <c r="BG575"/>
  <c r="BF575"/>
  <c r="T575"/>
  <c r="R575"/>
  <c r="P575"/>
  <c r="BK575"/>
  <c r="J575"/>
  <c r="BE575"/>
  <c r="BI572"/>
  <c r="BH572"/>
  <c r="BG572"/>
  <c r="BF572"/>
  <c r="T572"/>
  <c r="R572"/>
  <c r="P572"/>
  <c r="BK572"/>
  <c r="J572"/>
  <c r="BE572"/>
  <c r="BI569"/>
  <c r="BH569"/>
  <c r="BG569"/>
  <c r="BF569"/>
  <c r="T569"/>
  <c r="R569"/>
  <c r="P569"/>
  <c r="BK569"/>
  <c r="J569"/>
  <c r="BE569"/>
  <c r="BI558"/>
  <c r="BH558"/>
  <c r="BG558"/>
  <c r="BF558"/>
  <c r="T558"/>
  <c r="R558"/>
  <c r="P558"/>
  <c r="BK558"/>
  <c r="J558"/>
  <c r="BE558"/>
  <c r="BI552"/>
  <c r="BH552"/>
  <c r="BG552"/>
  <c r="BF552"/>
  <c r="T552"/>
  <c r="R552"/>
  <c r="P552"/>
  <c r="BK552"/>
  <c r="J552"/>
  <c r="BE552"/>
  <c r="BI548"/>
  <c r="BH548"/>
  <c r="BG548"/>
  <c r="BF548"/>
  <c r="T548"/>
  <c r="R548"/>
  <c r="P548"/>
  <c r="BK548"/>
  <c r="J548"/>
  <c r="BE548"/>
  <c r="BI546"/>
  <c r="BH546"/>
  <c r="BG546"/>
  <c r="BF546"/>
  <c r="T546"/>
  <c r="R546"/>
  <c r="P546"/>
  <c r="BK546"/>
  <c r="J546"/>
  <c r="BE546"/>
  <c r="BI540"/>
  <c r="BH540"/>
  <c r="BG540"/>
  <c r="BF540"/>
  <c r="T540"/>
  <c r="R540"/>
  <c r="P540"/>
  <c r="BK540"/>
  <c r="J540"/>
  <c r="BE540"/>
  <c r="BI537"/>
  <c r="BH537"/>
  <c r="BG537"/>
  <c r="BF537"/>
  <c r="T537"/>
  <c r="R537"/>
  <c r="P537"/>
  <c r="BK537"/>
  <c r="J537"/>
  <c r="BE537"/>
  <c r="BI533"/>
  <c r="BH533"/>
  <c r="BG533"/>
  <c r="BF533"/>
  <c r="T533"/>
  <c r="T532"/>
  <c r="R533"/>
  <c r="R532"/>
  <c r="P533"/>
  <c r="P532"/>
  <c r="BK533"/>
  <c r="BK532"/>
  <c r="J532"/>
  <c r="J533"/>
  <c r="BE533"/>
  <c r="J68"/>
  <c r="BI529"/>
  <c r="BH529"/>
  <c r="BG529"/>
  <c r="BF529"/>
  <c r="T529"/>
  <c r="R529"/>
  <c r="P529"/>
  <c r="BK529"/>
  <c r="J529"/>
  <c r="BE529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9"/>
  <c r="BH519"/>
  <c r="BG519"/>
  <c r="BF519"/>
  <c r="T519"/>
  <c r="R519"/>
  <c r="P519"/>
  <c r="BK519"/>
  <c r="J519"/>
  <c r="BE519"/>
  <c r="BI515"/>
  <c r="BH515"/>
  <c r="BG515"/>
  <c r="BF515"/>
  <c r="T515"/>
  <c r="R515"/>
  <c r="P515"/>
  <c r="BK515"/>
  <c r="J515"/>
  <c r="BE515"/>
  <c r="BI513"/>
  <c r="BH513"/>
  <c r="BG513"/>
  <c r="BF513"/>
  <c r="T513"/>
  <c r="R513"/>
  <c r="P513"/>
  <c r="BK513"/>
  <c r="J513"/>
  <c r="BE513"/>
  <c r="BI510"/>
  <c r="BH510"/>
  <c r="BG510"/>
  <c r="BF510"/>
  <c r="T510"/>
  <c r="T509"/>
  <c r="R510"/>
  <c r="R509"/>
  <c r="P510"/>
  <c r="P509"/>
  <c r="BK510"/>
  <c r="BK509"/>
  <c r="J509"/>
  <c r="J510"/>
  <c r="BE510"/>
  <c r="J67"/>
  <c r="BI505"/>
  <c r="BH505"/>
  <c r="BG505"/>
  <c r="BF505"/>
  <c r="T505"/>
  <c r="R505"/>
  <c r="P505"/>
  <c r="BK505"/>
  <c r="J505"/>
  <c r="BE505"/>
  <c r="BI501"/>
  <c r="BH501"/>
  <c r="BG501"/>
  <c r="BF501"/>
  <c r="T501"/>
  <c r="R501"/>
  <c r="P501"/>
  <c r="BK501"/>
  <c r="J501"/>
  <c r="BE501"/>
  <c r="BI497"/>
  <c r="BH497"/>
  <c r="BG497"/>
  <c r="BF497"/>
  <c r="T497"/>
  <c r="R497"/>
  <c r="P497"/>
  <c r="BK497"/>
  <c r="J497"/>
  <c r="BE497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81"/>
  <c r="BH481"/>
  <c r="BG481"/>
  <c r="BF481"/>
  <c r="T481"/>
  <c r="T480"/>
  <c r="R481"/>
  <c r="R480"/>
  <c r="P481"/>
  <c r="P480"/>
  <c r="BK481"/>
  <c r="BK480"/>
  <c r="J480"/>
  <c r="J481"/>
  <c r="BE481"/>
  <c r="J66"/>
  <c r="BI476"/>
  <c r="BH476"/>
  <c r="BG476"/>
  <c r="BF476"/>
  <c r="T476"/>
  <c r="R476"/>
  <c r="P476"/>
  <c r="BK476"/>
  <c r="J476"/>
  <c r="BE476"/>
  <c r="BI473"/>
  <c r="BH473"/>
  <c r="BG473"/>
  <c r="BF473"/>
  <c r="T473"/>
  <c r="R473"/>
  <c r="P473"/>
  <c r="BK473"/>
  <c r="J473"/>
  <c r="BE473"/>
  <c r="BI471"/>
  <c r="BH471"/>
  <c r="BG471"/>
  <c r="BF471"/>
  <c r="T471"/>
  <c r="T470"/>
  <c r="R471"/>
  <c r="R470"/>
  <c r="P471"/>
  <c r="P470"/>
  <c r="BK471"/>
  <c r="BK470"/>
  <c r="J470"/>
  <c r="J471"/>
  <c r="BE471"/>
  <c r="J65"/>
  <c r="BI466"/>
  <c r="BH466"/>
  <c r="BG466"/>
  <c r="BF466"/>
  <c r="T466"/>
  <c r="R466"/>
  <c r="P466"/>
  <c r="BK466"/>
  <c r="J466"/>
  <c r="BE466"/>
  <c r="BI461"/>
  <c r="BH461"/>
  <c r="BG461"/>
  <c r="BF461"/>
  <c r="T461"/>
  <c r="R461"/>
  <c r="P461"/>
  <c r="BK461"/>
  <c r="J461"/>
  <c r="BE461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6"/>
  <c r="BH446"/>
  <c r="BG446"/>
  <c r="BF446"/>
  <c r="T446"/>
  <c r="R446"/>
  <c r="P446"/>
  <c r="BK446"/>
  <c r="J446"/>
  <c r="BE446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4"/>
  <c r="BH434"/>
  <c r="BG434"/>
  <c r="BF434"/>
  <c r="T434"/>
  <c r="R434"/>
  <c r="P434"/>
  <c r="BK434"/>
  <c r="J434"/>
  <c r="BE434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64"/>
  <c r="BI421"/>
  <c r="BH421"/>
  <c r="BG421"/>
  <c r="BF421"/>
  <c r="T421"/>
  <c r="R421"/>
  <c r="P421"/>
  <c r="BK421"/>
  <c r="J421"/>
  <c r="BE421"/>
  <c r="BI415"/>
  <c r="BH415"/>
  <c r="BG415"/>
  <c r="BF415"/>
  <c r="T415"/>
  <c r="R415"/>
  <c r="P415"/>
  <c r="BK415"/>
  <c r="J415"/>
  <c r="BE415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96"/>
  <c r="BH396"/>
  <c r="BG396"/>
  <c r="BF396"/>
  <c r="T396"/>
  <c r="R396"/>
  <c r="P396"/>
  <c r="BK396"/>
  <c r="J396"/>
  <c r="BE396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1"/>
  <c r="BH381"/>
  <c r="BG381"/>
  <c r="BF381"/>
  <c r="T381"/>
  <c r="R381"/>
  <c r="P381"/>
  <c r="BK381"/>
  <c r="J381"/>
  <c r="BE381"/>
  <c r="BI376"/>
  <c r="BH376"/>
  <c r="BG376"/>
  <c r="BF376"/>
  <c r="T376"/>
  <c r="R376"/>
  <c r="P376"/>
  <c r="BK376"/>
  <c r="J376"/>
  <c r="BE376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5"/>
  <c r="BH335"/>
  <c r="BG335"/>
  <c r="BF335"/>
  <c r="T335"/>
  <c r="R335"/>
  <c r="P335"/>
  <c r="BK335"/>
  <c r="J335"/>
  <c r="BE335"/>
  <c r="BI329"/>
  <c r="BH329"/>
  <c r="BG329"/>
  <c r="BF329"/>
  <c r="T329"/>
  <c r="R329"/>
  <c r="P329"/>
  <c r="BK329"/>
  <c r="J329"/>
  <c r="BE329"/>
  <c r="BI323"/>
  <c r="BH323"/>
  <c r="BG323"/>
  <c r="BF323"/>
  <c r="T323"/>
  <c r="R323"/>
  <c r="P323"/>
  <c r="BK323"/>
  <c r="J323"/>
  <c r="BE323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1"/>
  <c r="BH311"/>
  <c r="BG311"/>
  <c r="BF311"/>
  <c r="T311"/>
  <c r="R311"/>
  <c r="P311"/>
  <c r="BK311"/>
  <c r="J311"/>
  <c r="BE311"/>
  <c r="BI305"/>
  <c r="BH305"/>
  <c r="BG305"/>
  <c r="BF305"/>
  <c r="T305"/>
  <c r="T304"/>
  <c r="R305"/>
  <c r="R304"/>
  <c r="P305"/>
  <c r="P304"/>
  <c r="BK305"/>
  <c r="BK304"/>
  <c r="J304"/>
  <c r="J305"/>
  <c r="BE305"/>
  <c r="J63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8"/>
  <c r="BH288"/>
  <c r="BG288"/>
  <c r="BF288"/>
  <c r="T288"/>
  <c r="R288"/>
  <c r="P288"/>
  <c r="BK288"/>
  <c r="J288"/>
  <c r="BE288"/>
  <c r="BI282"/>
  <c r="BH282"/>
  <c r="BG282"/>
  <c r="BF282"/>
  <c r="T282"/>
  <c r="R282"/>
  <c r="P282"/>
  <c r="BK282"/>
  <c r="J282"/>
  <c r="BE282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8"/>
  <c r="BH258"/>
  <c r="BG258"/>
  <c r="BF258"/>
  <c r="T258"/>
  <c r="R258"/>
  <c r="P258"/>
  <c r="BK258"/>
  <c r="J258"/>
  <c r="BE258"/>
  <c r="BI254"/>
  <c r="BH254"/>
  <c r="BG254"/>
  <c r="BF254"/>
  <c r="T254"/>
  <c r="R254"/>
  <c r="P254"/>
  <c r="BK254"/>
  <c r="J254"/>
  <c r="BE254"/>
  <c r="BI248"/>
  <c r="BH248"/>
  <c r="BG248"/>
  <c r="BF248"/>
  <c r="T248"/>
  <c r="R248"/>
  <c r="P248"/>
  <c r="BK248"/>
  <c r="J248"/>
  <c r="BE248"/>
  <c r="BI244"/>
  <c r="BH244"/>
  <c r="BG244"/>
  <c r="BF244"/>
  <c r="T244"/>
  <c r="T243"/>
  <c r="R244"/>
  <c r="R243"/>
  <c r="P244"/>
  <c r="P243"/>
  <c r="BK244"/>
  <c r="BK243"/>
  <c r="J243"/>
  <c r="J244"/>
  <c r="BE244"/>
  <c r="J62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0"/>
  <c r="BH150"/>
  <c r="BG150"/>
  <c r="BF150"/>
  <c r="T150"/>
  <c r="R150"/>
  <c r="P150"/>
  <c r="BK150"/>
  <c r="J150"/>
  <c r="BE150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7"/>
  <c i="1" r="BD88"/>
  <c i="26" r="BH98"/>
  <c r="F36"/>
  <c i="1" r="BC88"/>
  <c i="26" r="BG98"/>
  <c r="F35"/>
  <c i="1" r="BB88"/>
  <c i="26" r="BF98"/>
  <c r="J34"/>
  <c i="1" r="AW88"/>
  <c i="26" r="F34"/>
  <c i="1" r="BA88"/>
  <c i="26" r="T98"/>
  <c r="T97"/>
  <c r="T96"/>
  <c r="T95"/>
  <c r="R98"/>
  <c r="R97"/>
  <c r="R96"/>
  <c r="R95"/>
  <c r="P98"/>
  <c r="P97"/>
  <c r="P96"/>
  <c r="P95"/>
  <c i="1" r="AU88"/>
  <c i="26" r="BK98"/>
  <c r="BK97"/>
  <c r="J97"/>
  <c r="BK96"/>
  <c r="J96"/>
  <c r="BK95"/>
  <c r="J95"/>
  <c r="J59"/>
  <c r="J30"/>
  <c i="1" r="AG88"/>
  <c i="26" r="J98"/>
  <c r="BE98"/>
  <c r="J33"/>
  <c i="1" r="AV88"/>
  <c i="26" r="F33"/>
  <c i="1" r="AZ88"/>
  <c i="26" r="J61"/>
  <c r="J60"/>
  <c r="J92"/>
  <c r="J91"/>
  <c r="F91"/>
  <c r="F89"/>
  <c r="E87"/>
  <c r="J55"/>
  <c r="J54"/>
  <c r="F54"/>
  <c r="F52"/>
  <c r="E50"/>
  <c r="J39"/>
  <c r="J18"/>
  <c r="E18"/>
  <c r="F92"/>
  <c r="F55"/>
  <c r="J17"/>
  <c r="J12"/>
  <c r="J89"/>
  <c r="J52"/>
  <c r="E7"/>
  <c r="E85"/>
  <c r="E48"/>
  <c i="25" r="J39"/>
  <c r="J38"/>
  <c i="1" r="AY87"/>
  <c i="25" r="J37"/>
  <c i="1" r="AX87"/>
  <c i="25" r="BI328"/>
  <c r="BH328"/>
  <c r="BG328"/>
  <c r="BF328"/>
  <c r="T328"/>
  <c r="T327"/>
  <c r="R328"/>
  <c r="R327"/>
  <c r="P328"/>
  <c r="P327"/>
  <c r="BK328"/>
  <c r="BK327"/>
  <c r="J327"/>
  <c r="J328"/>
  <c r="BE328"/>
  <c r="J70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1"/>
  <c r="BH261"/>
  <c r="BG261"/>
  <c r="BF261"/>
  <c r="T261"/>
  <c r="R261"/>
  <c r="P261"/>
  <c r="BK261"/>
  <c r="J261"/>
  <c r="BE261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T230"/>
  <c r="R231"/>
  <c r="R230"/>
  <c r="P231"/>
  <c r="P230"/>
  <c r="BK231"/>
  <c r="BK230"/>
  <c r="J230"/>
  <c r="J231"/>
  <c r="BE231"/>
  <c r="J69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8"/>
  <c r="BI219"/>
  <c r="BH219"/>
  <c r="BG219"/>
  <c r="BF219"/>
  <c r="T219"/>
  <c r="R219"/>
  <c r="P219"/>
  <c r="BK219"/>
  <c r="J219"/>
  <c r="BE219"/>
  <c r="BI213"/>
  <c r="BH213"/>
  <c r="BG213"/>
  <c r="BF213"/>
  <c r="T213"/>
  <c r="R213"/>
  <c r="P213"/>
  <c r="BK213"/>
  <c r="J213"/>
  <c r="BE213"/>
  <c r="BI207"/>
  <c r="BH207"/>
  <c r="BG207"/>
  <c r="BF207"/>
  <c r="T207"/>
  <c r="R207"/>
  <c r="P207"/>
  <c r="BK207"/>
  <c r="J207"/>
  <c r="BE207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7"/>
  <c r="BI193"/>
  <c r="BH193"/>
  <c r="BG193"/>
  <c r="BF193"/>
  <c r="T193"/>
  <c r="T192"/>
  <c r="R193"/>
  <c r="R192"/>
  <c r="P193"/>
  <c r="P192"/>
  <c r="BK193"/>
  <c r="BK192"/>
  <c r="J192"/>
  <c r="J193"/>
  <c r="BE193"/>
  <c r="J66"/>
  <c r="BI186"/>
  <c r="BH186"/>
  <c r="BG186"/>
  <c r="BF186"/>
  <c r="T186"/>
  <c r="R186"/>
  <c r="P186"/>
  <c r="BK186"/>
  <c r="J186"/>
  <c r="BE186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59"/>
  <c r="BH159"/>
  <c r="BG159"/>
  <c r="BF159"/>
  <c r="T159"/>
  <c r="R159"/>
  <c r="P159"/>
  <c r="BK159"/>
  <c r="J159"/>
  <c r="BE159"/>
  <c r="BI148"/>
  <c r="BH148"/>
  <c r="BG148"/>
  <c r="BF148"/>
  <c r="T148"/>
  <c r="R148"/>
  <c r="P148"/>
  <c r="BK148"/>
  <c r="J148"/>
  <c r="BE148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18"/>
  <c r="BH118"/>
  <c r="BG118"/>
  <c r="BF118"/>
  <c r="T118"/>
  <c r="R118"/>
  <c r="P118"/>
  <c r="BK118"/>
  <c r="J118"/>
  <c r="BE118"/>
  <c r="BI110"/>
  <c r="BH110"/>
  <c r="BG110"/>
  <c r="BF110"/>
  <c r="T110"/>
  <c r="R110"/>
  <c r="P110"/>
  <c r="BK110"/>
  <c r="J110"/>
  <c r="BE110"/>
  <c r="BI98"/>
  <c r="BH98"/>
  <c r="BG98"/>
  <c r="BF98"/>
  <c r="T98"/>
  <c r="R98"/>
  <c r="P98"/>
  <c r="BK98"/>
  <c r="J98"/>
  <c r="BE98"/>
  <c r="BI95"/>
  <c r="F39"/>
  <c i="1" r="BD87"/>
  <c i="25" r="BH95"/>
  <c r="F38"/>
  <c i="1" r="BC87"/>
  <c i="25" r="BG95"/>
  <c r="F37"/>
  <c i="1" r="BB87"/>
  <c i="25" r="BF95"/>
  <c r="J36"/>
  <c i="1" r="AW87"/>
  <c i="25" r="F36"/>
  <c i="1" r="BA87"/>
  <c i="25" r="T95"/>
  <c r="T94"/>
  <c r="T93"/>
  <c r="T92"/>
  <c r="R95"/>
  <c r="R94"/>
  <c r="R93"/>
  <c r="R92"/>
  <c r="P95"/>
  <c r="P94"/>
  <c r="P93"/>
  <c r="P92"/>
  <c i="1" r="AU87"/>
  <c i="25" r="BK95"/>
  <c r="BK94"/>
  <c r="J94"/>
  <c r="BK93"/>
  <c r="J93"/>
  <c r="BK92"/>
  <c r="J92"/>
  <c r="J63"/>
  <c r="J32"/>
  <c i="1" r="AG87"/>
  <c i="25" r="J95"/>
  <c r="BE95"/>
  <c r="J35"/>
  <c i="1" r="AV87"/>
  <c i="25" r="F35"/>
  <c i="1" r="AZ87"/>
  <c i="25" r="J65"/>
  <c r="J64"/>
  <c r="J88"/>
  <c r="F88"/>
  <c r="F86"/>
  <c r="E84"/>
  <c r="J58"/>
  <c r="F58"/>
  <c r="F56"/>
  <c r="E54"/>
  <c r="J41"/>
  <c r="J26"/>
  <c r="E26"/>
  <c r="J89"/>
  <c r="J59"/>
  <c r="J25"/>
  <c r="J20"/>
  <c r="E20"/>
  <c r="F89"/>
  <c r="F59"/>
  <c r="J19"/>
  <c r="J14"/>
  <c r="J86"/>
  <c r="J56"/>
  <c r="E7"/>
  <c r="E80"/>
  <c r="E50"/>
  <c i="24" r="J39"/>
  <c r="J38"/>
  <c i="1" r="AY86"/>
  <c i="24" r="J37"/>
  <c i="1" r="AX86"/>
  <c i="24" r="BI157"/>
  <c r="BH157"/>
  <c r="BG157"/>
  <c r="BF157"/>
  <c r="T157"/>
  <c r="T156"/>
  <c r="R157"/>
  <c r="R156"/>
  <c r="P157"/>
  <c r="P156"/>
  <c r="BK157"/>
  <c r="BK156"/>
  <c r="J156"/>
  <c r="J157"/>
  <c r="BE157"/>
  <c r="J67"/>
  <c r="BI154"/>
  <c r="BH154"/>
  <c r="BG154"/>
  <c r="BF154"/>
  <c r="T154"/>
  <c r="R154"/>
  <c r="P154"/>
  <c r="BK154"/>
  <c r="J154"/>
  <c r="BE154"/>
  <c r="BI151"/>
  <c r="BH151"/>
  <c r="BG151"/>
  <c r="BF151"/>
  <c r="T151"/>
  <c r="T150"/>
  <c r="R151"/>
  <c r="R150"/>
  <c r="P151"/>
  <c r="P150"/>
  <c r="BK151"/>
  <c r="BK150"/>
  <c r="J150"/>
  <c r="J151"/>
  <c r="BE151"/>
  <c r="J66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2"/>
  <c r="F39"/>
  <c i="1" r="BD86"/>
  <c i="24" r="BH92"/>
  <c r="F38"/>
  <c i="1" r="BC86"/>
  <c i="24" r="BG92"/>
  <c r="F37"/>
  <c i="1" r="BB86"/>
  <c i="24" r="BF92"/>
  <c r="J36"/>
  <c i="1" r="AW86"/>
  <c i="24" r="F36"/>
  <c i="1" r="BA86"/>
  <c i="24" r="T92"/>
  <c r="T91"/>
  <c r="T90"/>
  <c r="T89"/>
  <c r="R92"/>
  <c r="R91"/>
  <c r="R90"/>
  <c r="R89"/>
  <c r="P92"/>
  <c r="P91"/>
  <c r="P90"/>
  <c r="P89"/>
  <c i="1" r="AU86"/>
  <c i="24" r="BK92"/>
  <c r="BK91"/>
  <c r="J91"/>
  <c r="BK90"/>
  <c r="J90"/>
  <c r="BK89"/>
  <c r="J89"/>
  <c r="J63"/>
  <c r="J32"/>
  <c i="1" r="AG86"/>
  <c i="24" r="J92"/>
  <c r="BE92"/>
  <c r="J35"/>
  <c i="1" r="AV86"/>
  <c i="24" r="F35"/>
  <c i="1" r="AZ86"/>
  <c i="24" r="J65"/>
  <c r="J64"/>
  <c r="J85"/>
  <c r="F85"/>
  <c r="F83"/>
  <c r="E81"/>
  <c r="J58"/>
  <c r="F58"/>
  <c r="F56"/>
  <c r="E54"/>
  <c r="J41"/>
  <c r="J26"/>
  <c r="E26"/>
  <c r="J86"/>
  <c r="J59"/>
  <c r="J25"/>
  <c r="J20"/>
  <c r="E20"/>
  <c r="F86"/>
  <c r="F59"/>
  <c r="J19"/>
  <c r="J14"/>
  <c r="J83"/>
  <c r="J56"/>
  <c r="E7"/>
  <c r="E77"/>
  <c r="E50"/>
  <c i="23" r="J37"/>
  <c r="J36"/>
  <c i="1" r="AY84"/>
  <c i="23" r="J35"/>
  <c i="1" r="AX84"/>
  <c i="23" r="BI204"/>
  <c r="BH204"/>
  <c r="BG204"/>
  <c r="BF204"/>
  <c r="T204"/>
  <c r="T203"/>
  <c r="R204"/>
  <c r="R203"/>
  <c r="P204"/>
  <c r="P203"/>
  <c r="BK204"/>
  <c r="BK203"/>
  <c r="J203"/>
  <c r="J204"/>
  <c r="BE204"/>
  <c r="J7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T196"/>
  <c r="R197"/>
  <c r="R196"/>
  <c r="P197"/>
  <c r="P196"/>
  <c r="BK197"/>
  <c r="BK196"/>
  <c r="J196"/>
  <c r="J197"/>
  <c r="BE197"/>
  <c r="J72"/>
  <c r="BI194"/>
  <c r="BH194"/>
  <c r="BG194"/>
  <c r="BF194"/>
  <c r="T194"/>
  <c r="T193"/>
  <c r="R194"/>
  <c r="R193"/>
  <c r="P194"/>
  <c r="P193"/>
  <c r="BK194"/>
  <c r="BK193"/>
  <c r="J193"/>
  <c r="J194"/>
  <c r="BE194"/>
  <c r="J71"/>
  <c r="BI191"/>
  <c r="BH191"/>
  <c r="BG191"/>
  <c r="BF191"/>
  <c r="T191"/>
  <c r="T190"/>
  <c r="R191"/>
  <c r="R190"/>
  <c r="P191"/>
  <c r="P190"/>
  <c r="BK191"/>
  <c r="BK190"/>
  <c r="J190"/>
  <c r="J191"/>
  <c r="BE191"/>
  <c r="J7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T141"/>
  <c r="R142"/>
  <c r="R141"/>
  <c r="P142"/>
  <c r="P141"/>
  <c r="BK142"/>
  <c r="BK141"/>
  <c r="J141"/>
  <c r="J142"/>
  <c r="BE142"/>
  <c r="J69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T134"/>
  <c r="T133"/>
  <c r="R135"/>
  <c r="R134"/>
  <c r="R133"/>
  <c r="P135"/>
  <c r="P134"/>
  <c r="P133"/>
  <c r="BK135"/>
  <c r="BK134"/>
  <c r="J134"/>
  <c r="BK133"/>
  <c r="J133"/>
  <c r="J135"/>
  <c r="BE135"/>
  <c r="J68"/>
  <c r="J67"/>
  <c r="BI131"/>
  <c r="BH131"/>
  <c r="BG131"/>
  <c r="BF131"/>
  <c r="T131"/>
  <c r="T130"/>
  <c r="R131"/>
  <c r="R130"/>
  <c r="P131"/>
  <c r="P130"/>
  <c r="BK131"/>
  <c r="BK130"/>
  <c r="J130"/>
  <c r="J131"/>
  <c r="BE131"/>
  <c r="J66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T121"/>
  <c r="T120"/>
  <c r="R122"/>
  <c r="R121"/>
  <c r="R120"/>
  <c r="P122"/>
  <c r="P121"/>
  <c r="P120"/>
  <c r="BK122"/>
  <c r="BK121"/>
  <c r="J121"/>
  <c r="BK120"/>
  <c r="J120"/>
  <c r="J122"/>
  <c r="BE122"/>
  <c r="J65"/>
  <c r="J64"/>
  <c r="BI118"/>
  <c r="BH118"/>
  <c r="BG118"/>
  <c r="BF118"/>
  <c r="T118"/>
  <c r="R118"/>
  <c r="P118"/>
  <c r="BK118"/>
  <c r="J118"/>
  <c r="BE118"/>
  <c r="BI116"/>
  <c r="BH116"/>
  <c r="BG116"/>
  <c r="BF116"/>
  <c r="T116"/>
  <c r="T115"/>
  <c r="R116"/>
  <c r="R115"/>
  <c r="P116"/>
  <c r="P115"/>
  <c r="BK116"/>
  <c r="BK115"/>
  <c r="J115"/>
  <c r="J116"/>
  <c r="BE116"/>
  <c r="J63"/>
  <c r="BI113"/>
  <c r="BH113"/>
  <c r="BG113"/>
  <c r="BF113"/>
  <c r="T113"/>
  <c r="T112"/>
  <c r="R113"/>
  <c r="R112"/>
  <c r="P113"/>
  <c r="P112"/>
  <c r="BK113"/>
  <c r="BK112"/>
  <c r="J112"/>
  <c r="J113"/>
  <c r="BE113"/>
  <c r="J6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F37"/>
  <c i="1" r="BD84"/>
  <c i="23" r="BH96"/>
  <c r="F36"/>
  <c i="1" r="BC84"/>
  <c i="23" r="BG96"/>
  <c r="F35"/>
  <c i="1" r="BB84"/>
  <c i="23" r="BF96"/>
  <c r="J34"/>
  <c i="1" r="AW84"/>
  <c i="23" r="F34"/>
  <c i="1" r="BA84"/>
  <c i="23" r="T96"/>
  <c r="T95"/>
  <c r="T94"/>
  <c r="T93"/>
  <c r="R96"/>
  <c r="R95"/>
  <c r="R94"/>
  <c r="R93"/>
  <c r="P96"/>
  <c r="P95"/>
  <c r="P94"/>
  <c r="P93"/>
  <c i="1" r="AU84"/>
  <c i="23" r="BK96"/>
  <c r="BK95"/>
  <c r="J95"/>
  <c r="BK94"/>
  <c r="J94"/>
  <c r="BK93"/>
  <c r="J93"/>
  <c r="J59"/>
  <c r="J30"/>
  <c i="1" r="AG84"/>
  <c i="23" r="J96"/>
  <c r="BE96"/>
  <c r="J33"/>
  <c i="1" r="AV84"/>
  <c i="23" r="F33"/>
  <c i="1" r="AZ84"/>
  <c i="23" r="J61"/>
  <c r="J60"/>
  <c r="J90"/>
  <c r="J89"/>
  <c r="F89"/>
  <c r="F87"/>
  <c r="E85"/>
  <c r="J55"/>
  <c r="J54"/>
  <c r="F54"/>
  <c r="F52"/>
  <c r="E50"/>
  <c r="J39"/>
  <c r="J18"/>
  <c r="E18"/>
  <c r="F90"/>
  <c r="F55"/>
  <c r="J17"/>
  <c r="J12"/>
  <c r="J87"/>
  <c r="J52"/>
  <c r="E7"/>
  <c r="E83"/>
  <c r="E48"/>
  <c i="22" r="J41"/>
  <c r="J40"/>
  <c i="1" r="AY83"/>
  <c i="22" r="J39"/>
  <c i="1" r="AX83"/>
  <c i="22"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71"/>
  <c r="BI101"/>
  <c r="BH101"/>
  <c r="BG101"/>
  <c r="BF101"/>
  <c r="T101"/>
  <c r="T100"/>
  <c r="R101"/>
  <c r="R100"/>
  <c r="P101"/>
  <c r="P100"/>
  <c r="BK101"/>
  <c r="BK100"/>
  <c r="J100"/>
  <c r="J101"/>
  <c r="BE101"/>
  <c r="J70"/>
  <c r="BI98"/>
  <c r="F41"/>
  <c i="1" r="BD83"/>
  <c i="22" r="BH98"/>
  <c r="F40"/>
  <c i="1" r="BC83"/>
  <c i="22" r="BG98"/>
  <c r="F39"/>
  <c i="1" r="BB83"/>
  <c i="22" r="BF98"/>
  <c r="J38"/>
  <c i="1" r="AW83"/>
  <c i="22" r="F38"/>
  <c i="1" r="BA83"/>
  <c i="22" r="T98"/>
  <c r="T97"/>
  <c r="T96"/>
  <c r="T95"/>
  <c r="R98"/>
  <c r="R97"/>
  <c r="R96"/>
  <c r="R95"/>
  <c r="P98"/>
  <c r="P97"/>
  <c r="P96"/>
  <c r="P95"/>
  <c i="1" r="AU83"/>
  <c i="22" r="BK98"/>
  <c r="BK97"/>
  <c r="J97"/>
  <c r="BK96"/>
  <c r="J96"/>
  <c r="BK95"/>
  <c r="J95"/>
  <c r="J67"/>
  <c r="J34"/>
  <c i="1" r="AG83"/>
  <c i="22" r="J98"/>
  <c r="BE98"/>
  <c r="J37"/>
  <c i="1" r="AV83"/>
  <c i="22" r="F37"/>
  <c i="1" r="AZ83"/>
  <c i="22" r="J69"/>
  <c r="J68"/>
  <c r="J92"/>
  <c r="J91"/>
  <c r="F91"/>
  <c r="F89"/>
  <c r="E87"/>
  <c r="J63"/>
  <c r="J62"/>
  <c r="F62"/>
  <c r="F60"/>
  <c r="E58"/>
  <c r="J43"/>
  <c r="J22"/>
  <c r="E22"/>
  <c r="F92"/>
  <c r="F63"/>
  <c r="J21"/>
  <c r="J16"/>
  <c r="J89"/>
  <c r="J60"/>
  <c r="E7"/>
  <c r="E81"/>
  <c r="E52"/>
  <c i="21" r="J41"/>
  <c r="J40"/>
  <c i="1" r="AY82"/>
  <c i="21" r="J39"/>
  <c i="1" r="AX82"/>
  <c i="21"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T115"/>
  <c r="T114"/>
  <c r="R116"/>
  <c r="R115"/>
  <c r="R114"/>
  <c r="P116"/>
  <c r="P115"/>
  <c r="P114"/>
  <c r="BK116"/>
  <c r="BK115"/>
  <c r="J115"/>
  <c r="BK114"/>
  <c r="J114"/>
  <c r="J116"/>
  <c r="BE116"/>
  <c r="J69"/>
  <c r="J68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F41"/>
  <c i="1" r="BD82"/>
  <c i="21" r="BH94"/>
  <c r="F40"/>
  <c i="1" r="BC82"/>
  <c i="21" r="BG94"/>
  <c r="F39"/>
  <c i="1" r="BB82"/>
  <c i="21" r="BF94"/>
  <c r="J38"/>
  <c i="1" r="AW82"/>
  <c i="21" r="F38"/>
  <c i="1" r="BA82"/>
  <c i="21" r="T94"/>
  <c r="T93"/>
  <c r="R94"/>
  <c r="R93"/>
  <c r="P94"/>
  <c r="P93"/>
  <c i="1" r="AU82"/>
  <c i="21" r="BK94"/>
  <c r="BK93"/>
  <c r="J93"/>
  <c r="J67"/>
  <c r="J34"/>
  <c i="1" r="AG82"/>
  <c i="21" r="J94"/>
  <c r="BE94"/>
  <c r="J37"/>
  <c i="1" r="AV82"/>
  <c i="21" r="F37"/>
  <c i="1" r="AZ82"/>
  <c i="21"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20" r="J41"/>
  <c r="J40"/>
  <c i="1" r="AY81"/>
  <c i="20" r="J39"/>
  <c i="1" r="AX81"/>
  <c i="20"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T153"/>
  <c r="T152"/>
  <c r="R154"/>
  <c r="R153"/>
  <c r="R152"/>
  <c r="P154"/>
  <c r="P153"/>
  <c r="P152"/>
  <c r="BK154"/>
  <c r="BK153"/>
  <c r="J153"/>
  <c r="BK152"/>
  <c r="J152"/>
  <c r="J154"/>
  <c r="BE154"/>
  <c r="J72"/>
  <c r="J7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T121"/>
  <c r="R122"/>
  <c r="R121"/>
  <c r="P122"/>
  <c r="P121"/>
  <c r="BK122"/>
  <c r="BK121"/>
  <c r="J121"/>
  <c r="J122"/>
  <c r="BE122"/>
  <c r="J7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81"/>
  <c i="20" r="BH99"/>
  <c r="F40"/>
  <c i="1" r="BC81"/>
  <c i="20" r="BG99"/>
  <c r="F39"/>
  <c i="1" r="BB81"/>
  <c i="20" r="BF99"/>
  <c r="J38"/>
  <c i="1" r="AW81"/>
  <c i="20" r="F38"/>
  <c i="1" r="BA81"/>
  <c i="20" r="T99"/>
  <c r="T98"/>
  <c r="T97"/>
  <c r="T96"/>
  <c r="R99"/>
  <c r="R98"/>
  <c r="R97"/>
  <c r="R96"/>
  <c r="P99"/>
  <c r="P98"/>
  <c r="P97"/>
  <c r="P96"/>
  <c i="1" r="AU81"/>
  <c i="20" r="BK99"/>
  <c r="BK98"/>
  <c r="J98"/>
  <c r="BK97"/>
  <c r="J97"/>
  <c r="BK96"/>
  <c r="J96"/>
  <c r="J67"/>
  <c r="J34"/>
  <c i="1" r="AG81"/>
  <c i="20" r="J99"/>
  <c r="BE99"/>
  <c r="J37"/>
  <c i="1" r="AV81"/>
  <c i="20" r="F37"/>
  <c i="1" r="AZ81"/>
  <c i="20" r="J69"/>
  <c r="J68"/>
  <c r="J93"/>
  <c r="J92"/>
  <c r="F92"/>
  <c r="F90"/>
  <c r="E88"/>
  <c r="J63"/>
  <c r="J62"/>
  <c r="F62"/>
  <c r="F60"/>
  <c r="E58"/>
  <c r="J43"/>
  <c r="J22"/>
  <c r="E22"/>
  <c r="F93"/>
  <c r="F63"/>
  <c r="J21"/>
  <c r="J16"/>
  <c r="J90"/>
  <c r="J60"/>
  <c r="E7"/>
  <c r="E82"/>
  <c r="E52"/>
  <c i="19" r="J41"/>
  <c r="J40"/>
  <c i="1" r="AY79"/>
  <c i="19" r="J39"/>
  <c i="1" r="AX79"/>
  <c i="19"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71"/>
  <c r="BI101"/>
  <c r="BH101"/>
  <c r="BG101"/>
  <c r="BF101"/>
  <c r="T101"/>
  <c r="T100"/>
  <c r="R101"/>
  <c r="R100"/>
  <c r="P101"/>
  <c r="P100"/>
  <c r="BK101"/>
  <c r="BK100"/>
  <c r="J100"/>
  <c r="J101"/>
  <c r="BE101"/>
  <c r="J70"/>
  <c r="BI98"/>
  <c r="F41"/>
  <c i="1" r="BD79"/>
  <c i="19" r="BH98"/>
  <c r="F40"/>
  <c i="1" r="BC79"/>
  <c i="19" r="BG98"/>
  <c r="F39"/>
  <c i="1" r="BB79"/>
  <c i="19" r="BF98"/>
  <c r="J38"/>
  <c i="1" r="AW79"/>
  <c i="19" r="F38"/>
  <c i="1" r="BA79"/>
  <c i="19" r="T98"/>
  <c r="T97"/>
  <c r="T96"/>
  <c r="T95"/>
  <c r="R98"/>
  <c r="R97"/>
  <c r="R96"/>
  <c r="R95"/>
  <c r="P98"/>
  <c r="P97"/>
  <c r="P96"/>
  <c r="P95"/>
  <c i="1" r="AU79"/>
  <c i="19" r="BK98"/>
  <c r="BK97"/>
  <c r="J97"/>
  <c r="BK96"/>
  <c r="J96"/>
  <c r="BK95"/>
  <c r="J95"/>
  <c r="J67"/>
  <c r="J34"/>
  <c i="1" r="AG79"/>
  <c i="19" r="J98"/>
  <c r="BE98"/>
  <c r="J37"/>
  <c i="1" r="AV79"/>
  <c i="19" r="F37"/>
  <c i="1" r="AZ79"/>
  <c i="19" r="J69"/>
  <c r="J68"/>
  <c r="J92"/>
  <c r="J91"/>
  <c r="F91"/>
  <c r="F89"/>
  <c r="E87"/>
  <c r="J63"/>
  <c r="J62"/>
  <c r="F62"/>
  <c r="F60"/>
  <c r="E58"/>
  <c r="J43"/>
  <c r="J22"/>
  <c r="E22"/>
  <c r="F92"/>
  <c r="F63"/>
  <c r="J21"/>
  <c r="J16"/>
  <c r="J89"/>
  <c r="J60"/>
  <c r="E7"/>
  <c r="E81"/>
  <c r="E52"/>
  <c i="18" r="J41"/>
  <c r="J40"/>
  <c i="1" r="AY78"/>
  <c i="18" r="J39"/>
  <c i="1" r="AX78"/>
  <c i="18"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41"/>
  <c i="1" r="BD78"/>
  <c i="18" r="BH92"/>
  <c r="F40"/>
  <c i="1" r="BC78"/>
  <c i="18" r="BG92"/>
  <c r="F39"/>
  <c i="1" r="BB78"/>
  <c i="18" r="BF92"/>
  <c r="J38"/>
  <c i="1" r="AW78"/>
  <c i="18" r="F38"/>
  <c i="1" r="BA78"/>
  <c i="18" r="T92"/>
  <c r="T91"/>
  <c r="R92"/>
  <c r="R91"/>
  <c r="P92"/>
  <c r="P91"/>
  <c i="1" r="AU78"/>
  <c i="18" r="BK92"/>
  <c r="BK91"/>
  <c r="J91"/>
  <c r="J67"/>
  <c r="J34"/>
  <c i="1" r="AG78"/>
  <c i="18" r="J92"/>
  <c r="BE92"/>
  <c r="J37"/>
  <c i="1" r="AV78"/>
  <c i="18" r="F37"/>
  <c i="1" r="AZ78"/>
  <c i="18" r="J88"/>
  <c r="J87"/>
  <c r="F87"/>
  <c r="F85"/>
  <c r="E83"/>
  <c r="J63"/>
  <c r="J62"/>
  <c r="F62"/>
  <c r="F60"/>
  <c r="E58"/>
  <c r="J43"/>
  <c r="J22"/>
  <c r="E22"/>
  <c r="F88"/>
  <c r="F63"/>
  <c r="J21"/>
  <c r="J16"/>
  <c r="J85"/>
  <c r="J60"/>
  <c r="E7"/>
  <c r="E77"/>
  <c r="E52"/>
  <c i="17" r="J41"/>
  <c r="J40"/>
  <c i="1" r="AY77"/>
  <c i="17" r="J39"/>
  <c i="1" r="AX77"/>
  <c i="17" r="BI151"/>
  <c r="BH151"/>
  <c r="BG151"/>
  <c r="BF151"/>
  <c r="T151"/>
  <c r="T150"/>
  <c r="R151"/>
  <c r="R150"/>
  <c r="P151"/>
  <c r="P150"/>
  <c r="BK151"/>
  <c r="BK150"/>
  <c r="J150"/>
  <c r="J151"/>
  <c r="BE151"/>
  <c r="J73"/>
  <c r="BI148"/>
  <c r="BH148"/>
  <c r="BG148"/>
  <c r="BF148"/>
  <c r="T148"/>
  <c r="R148"/>
  <c r="P148"/>
  <c r="BK148"/>
  <c r="J148"/>
  <c r="BE148"/>
  <c r="BI146"/>
  <c r="BH146"/>
  <c r="BG146"/>
  <c r="BF146"/>
  <c r="T146"/>
  <c r="T145"/>
  <c r="T144"/>
  <c r="R146"/>
  <c r="R145"/>
  <c r="R144"/>
  <c r="P146"/>
  <c r="P145"/>
  <c r="P144"/>
  <c r="BK146"/>
  <c r="BK145"/>
  <c r="J145"/>
  <c r="BK144"/>
  <c r="J144"/>
  <c r="J146"/>
  <c r="BE146"/>
  <c r="J72"/>
  <c r="J71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T114"/>
  <c r="R115"/>
  <c r="R114"/>
  <c r="P115"/>
  <c r="P114"/>
  <c r="BK115"/>
  <c r="BK114"/>
  <c r="J114"/>
  <c r="J115"/>
  <c r="BE115"/>
  <c r="J70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F41"/>
  <c i="1" r="BD77"/>
  <c i="17" r="BH100"/>
  <c r="F40"/>
  <c i="1" r="BC77"/>
  <c i="17" r="BG100"/>
  <c r="F39"/>
  <c i="1" r="BB77"/>
  <c i="17" r="BF100"/>
  <c r="J38"/>
  <c i="1" r="AW77"/>
  <c i="17" r="F38"/>
  <c i="1" r="BA77"/>
  <c i="17" r="T100"/>
  <c r="T99"/>
  <c r="T98"/>
  <c r="T97"/>
  <c r="R100"/>
  <c r="R99"/>
  <c r="R98"/>
  <c r="R97"/>
  <c r="P100"/>
  <c r="P99"/>
  <c r="P98"/>
  <c r="P97"/>
  <c i="1" r="AU77"/>
  <c i="17" r="BK100"/>
  <c r="BK99"/>
  <c r="J99"/>
  <c r="BK98"/>
  <c r="J98"/>
  <c r="BK97"/>
  <c r="J97"/>
  <c r="J67"/>
  <c r="J34"/>
  <c i="1" r="AG77"/>
  <c i="17" r="J100"/>
  <c r="BE100"/>
  <c r="J37"/>
  <c i="1" r="AV77"/>
  <c i="17" r="F37"/>
  <c i="1" r="AZ77"/>
  <c i="17" r="J69"/>
  <c r="J68"/>
  <c r="J94"/>
  <c r="J93"/>
  <c r="F93"/>
  <c r="F91"/>
  <c r="E89"/>
  <c r="J63"/>
  <c r="J62"/>
  <c r="F62"/>
  <c r="F60"/>
  <c r="E58"/>
  <c r="J43"/>
  <c r="J22"/>
  <c r="E22"/>
  <c r="F94"/>
  <c r="F63"/>
  <c r="J21"/>
  <c r="J16"/>
  <c r="J91"/>
  <c r="J60"/>
  <c r="E7"/>
  <c r="E83"/>
  <c r="E52"/>
  <c i="16" r="J39"/>
  <c r="J38"/>
  <c i="1" r="AY74"/>
  <c i="16" r="J37"/>
  <c i="1" r="AX74"/>
  <c i="16"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T135"/>
  <c r="R136"/>
  <c r="R135"/>
  <c r="P136"/>
  <c r="P135"/>
  <c r="BK136"/>
  <c r="BK135"/>
  <c r="J135"/>
  <c r="J136"/>
  <c r="BE136"/>
  <c r="J67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65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9"/>
  <c i="1" r="BD74"/>
  <c i="16" r="BH91"/>
  <c r="F38"/>
  <c i="1" r="BC74"/>
  <c i="16" r="BG91"/>
  <c r="F37"/>
  <c i="1" r="BB74"/>
  <c i="16" r="BF91"/>
  <c r="J36"/>
  <c i="1" r="AW74"/>
  <c i="16" r="F36"/>
  <c i="1" r="BA74"/>
  <c i="16" r="T91"/>
  <c r="T90"/>
  <c r="T89"/>
  <c r="R91"/>
  <c r="R90"/>
  <c r="R89"/>
  <c r="P91"/>
  <c r="P90"/>
  <c r="P89"/>
  <c i="1" r="AU74"/>
  <c i="16" r="BK91"/>
  <c r="BK90"/>
  <c r="J90"/>
  <c r="BK89"/>
  <c r="J89"/>
  <c r="J63"/>
  <c r="J32"/>
  <c i="1" r="AG74"/>
  <c i="16" r="J91"/>
  <c r="BE91"/>
  <c r="J35"/>
  <c i="1" r="AV74"/>
  <c i="16" r="F35"/>
  <c i="1" r="AZ74"/>
  <c i="16" r="J64"/>
  <c r="J85"/>
  <c r="F85"/>
  <c r="F83"/>
  <c r="E81"/>
  <c r="J58"/>
  <c r="F58"/>
  <c r="F56"/>
  <c r="E54"/>
  <c r="J41"/>
  <c r="J26"/>
  <c r="E26"/>
  <c r="J86"/>
  <c r="J59"/>
  <c r="J25"/>
  <c r="J20"/>
  <c r="E20"/>
  <c r="F86"/>
  <c r="F59"/>
  <c r="J19"/>
  <c r="J14"/>
  <c r="J83"/>
  <c r="J56"/>
  <c r="E7"/>
  <c r="E77"/>
  <c r="E50"/>
  <c i="15" r="J39"/>
  <c r="J38"/>
  <c i="1" r="AY73"/>
  <c i="15" r="J37"/>
  <c i="1" r="AX73"/>
  <c i="15"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T205"/>
  <c r="R206"/>
  <c r="R205"/>
  <c r="P206"/>
  <c r="P205"/>
  <c r="BK206"/>
  <c r="BK205"/>
  <c r="J205"/>
  <c r="J206"/>
  <c r="BE206"/>
  <c r="J68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T196"/>
  <c r="R197"/>
  <c r="R196"/>
  <c r="P197"/>
  <c r="P196"/>
  <c r="BK197"/>
  <c r="BK196"/>
  <c r="J196"/>
  <c r="J197"/>
  <c r="BE197"/>
  <c r="J67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T171"/>
  <c r="R172"/>
  <c r="R171"/>
  <c r="P172"/>
  <c r="P171"/>
  <c r="BK172"/>
  <c r="BK171"/>
  <c r="J171"/>
  <c r="J172"/>
  <c r="BE172"/>
  <c r="J66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T124"/>
  <c r="R125"/>
  <c r="R124"/>
  <c r="P125"/>
  <c r="P124"/>
  <c r="BK125"/>
  <c r="BK124"/>
  <c r="J124"/>
  <c r="J125"/>
  <c r="BE125"/>
  <c r="J65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9"/>
  <c i="1" r="BD73"/>
  <c i="15" r="BH92"/>
  <c r="F38"/>
  <c i="1" r="BC73"/>
  <c i="15" r="BG92"/>
  <c r="F37"/>
  <c i="1" r="BB73"/>
  <c i="15" r="BF92"/>
  <c r="J36"/>
  <c i="1" r="AW73"/>
  <c i="15" r="F36"/>
  <c i="1" r="BA73"/>
  <c i="15" r="T92"/>
  <c r="T91"/>
  <c r="T90"/>
  <c r="R92"/>
  <c r="R91"/>
  <c r="R90"/>
  <c r="P92"/>
  <c r="P91"/>
  <c r="P90"/>
  <c i="1" r="AU73"/>
  <c i="15" r="BK92"/>
  <c r="BK91"/>
  <c r="J91"/>
  <c r="BK90"/>
  <c r="J90"/>
  <c r="J63"/>
  <c r="J32"/>
  <c i="1" r="AG73"/>
  <c i="15" r="J92"/>
  <c r="BE92"/>
  <c r="J35"/>
  <c i="1" r="AV73"/>
  <c i="15" r="F35"/>
  <c i="1" r="AZ73"/>
  <c i="15" r="J64"/>
  <c r="J86"/>
  <c r="F86"/>
  <c r="F84"/>
  <c r="E82"/>
  <c r="J58"/>
  <c r="F58"/>
  <c r="F56"/>
  <c r="E54"/>
  <c r="J41"/>
  <c r="J26"/>
  <c r="E26"/>
  <c r="J87"/>
  <c r="J59"/>
  <c r="J25"/>
  <c r="J20"/>
  <c r="E20"/>
  <c r="F87"/>
  <c r="F59"/>
  <c r="J19"/>
  <c r="J14"/>
  <c r="J84"/>
  <c r="J56"/>
  <c r="E7"/>
  <c r="E78"/>
  <c r="E50"/>
  <c i="14" r="J39"/>
  <c r="J38"/>
  <c i="1" r="AY72"/>
  <c i="14" r="J37"/>
  <c i="1" r="AX72"/>
  <c i="14"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T133"/>
  <c r="R134"/>
  <c r="R133"/>
  <c r="P134"/>
  <c r="P133"/>
  <c r="BK134"/>
  <c r="BK133"/>
  <c r="J133"/>
  <c r="J134"/>
  <c r="BE134"/>
  <c r="J67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T124"/>
  <c r="R125"/>
  <c r="R124"/>
  <c r="P125"/>
  <c r="P124"/>
  <c r="BK125"/>
  <c r="BK124"/>
  <c r="J124"/>
  <c r="J125"/>
  <c r="BE125"/>
  <c r="J66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65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9"/>
  <c i="1" r="BD72"/>
  <c i="14" r="BH91"/>
  <c r="F38"/>
  <c i="1" r="BC72"/>
  <c i="14" r="BG91"/>
  <c r="F37"/>
  <c i="1" r="BB72"/>
  <c i="14" r="BF91"/>
  <c r="J36"/>
  <c i="1" r="AW72"/>
  <c i="14" r="F36"/>
  <c i="1" r="BA72"/>
  <c i="14" r="T91"/>
  <c r="T90"/>
  <c r="T89"/>
  <c r="R91"/>
  <c r="R90"/>
  <c r="R89"/>
  <c r="P91"/>
  <c r="P90"/>
  <c r="P89"/>
  <c i="1" r="AU72"/>
  <c i="14" r="BK91"/>
  <c r="BK90"/>
  <c r="J90"/>
  <c r="BK89"/>
  <c r="J89"/>
  <c r="J63"/>
  <c r="J32"/>
  <c i="1" r="AG72"/>
  <c i="14" r="J91"/>
  <c r="BE91"/>
  <c r="J35"/>
  <c i="1" r="AV72"/>
  <c i="14" r="F35"/>
  <c i="1" r="AZ72"/>
  <c i="14" r="J64"/>
  <c r="J85"/>
  <c r="F85"/>
  <c r="F83"/>
  <c r="E81"/>
  <c r="J58"/>
  <c r="F58"/>
  <c r="F56"/>
  <c r="E54"/>
  <c r="J41"/>
  <c r="J26"/>
  <c r="E26"/>
  <c r="J86"/>
  <c r="J59"/>
  <c r="J25"/>
  <c r="J20"/>
  <c r="E20"/>
  <c r="F86"/>
  <c r="F59"/>
  <c r="J19"/>
  <c r="J14"/>
  <c r="J83"/>
  <c r="J56"/>
  <c r="E7"/>
  <c r="E77"/>
  <c r="E50"/>
  <c i="13" r="J39"/>
  <c r="J38"/>
  <c i="1" r="AY71"/>
  <c i="13" r="J37"/>
  <c i="1" r="AX71"/>
  <c i="13"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T220"/>
  <c r="R221"/>
  <c r="R220"/>
  <c r="P221"/>
  <c r="P220"/>
  <c r="BK221"/>
  <c r="BK220"/>
  <c r="J220"/>
  <c r="J221"/>
  <c r="BE221"/>
  <c r="J74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T185"/>
  <c r="R186"/>
  <c r="R185"/>
  <c r="P186"/>
  <c r="P185"/>
  <c r="BK186"/>
  <c r="BK185"/>
  <c r="J185"/>
  <c r="J186"/>
  <c r="BE186"/>
  <c r="J73"/>
  <c r="BI182"/>
  <c r="BH182"/>
  <c r="BG182"/>
  <c r="BF182"/>
  <c r="T182"/>
  <c r="R182"/>
  <c r="P182"/>
  <c r="BK182"/>
  <c r="J182"/>
  <c r="BE182"/>
  <c r="BI180"/>
  <c r="BH180"/>
  <c r="BG180"/>
  <c r="BF180"/>
  <c r="T180"/>
  <c r="T179"/>
  <c r="R180"/>
  <c r="R179"/>
  <c r="P180"/>
  <c r="P179"/>
  <c r="BK180"/>
  <c r="BK179"/>
  <c r="J179"/>
  <c r="J180"/>
  <c r="BE180"/>
  <c r="J72"/>
  <c r="BI177"/>
  <c r="BH177"/>
  <c r="BG177"/>
  <c r="BF177"/>
  <c r="T177"/>
  <c r="R177"/>
  <c r="P177"/>
  <c r="BK177"/>
  <c r="J177"/>
  <c r="BE177"/>
  <c r="BI175"/>
  <c r="BH175"/>
  <c r="BG175"/>
  <c r="BF175"/>
  <c r="T175"/>
  <c r="T174"/>
  <c r="R175"/>
  <c r="R174"/>
  <c r="P175"/>
  <c r="P174"/>
  <c r="BK175"/>
  <c r="BK174"/>
  <c r="J174"/>
  <c r="J175"/>
  <c r="BE175"/>
  <c r="J71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7"/>
  <c r="BH167"/>
  <c r="BG167"/>
  <c r="BF167"/>
  <c r="T167"/>
  <c r="T166"/>
  <c r="R167"/>
  <c r="R166"/>
  <c r="P167"/>
  <c r="P166"/>
  <c r="BK167"/>
  <c r="BK166"/>
  <c r="J166"/>
  <c r="J167"/>
  <c r="BE167"/>
  <c r="J70"/>
  <c r="BI164"/>
  <c r="BH164"/>
  <c r="BG164"/>
  <c r="BF164"/>
  <c r="T164"/>
  <c r="R164"/>
  <c r="P164"/>
  <c r="BK164"/>
  <c r="J164"/>
  <c r="BE164"/>
  <c r="BI162"/>
  <c r="BH162"/>
  <c r="BG162"/>
  <c r="BF162"/>
  <c r="T162"/>
  <c r="T161"/>
  <c r="R162"/>
  <c r="R161"/>
  <c r="P162"/>
  <c r="P161"/>
  <c r="BK162"/>
  <c r="BK161"/>
  <c r="J161"/>
  <c r="J162"/>
  <c r="BE162"/>
  <c r="J69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T154"/>
  <c r="R155"/>
  <c r="R154"/>
  <c r="P155"/>
  <c r="P154"/>
  <c r="BK155"/>
  <c r="BK154"/>
  <c r="J154"/>
  <c r="J155"/>
  <c r="BE155"/>
  <c r="J68"/>
  <c r="BI152"/>
  <c r="BH152"/>
  <c r="BG152"/>
  <c r="BF152"/>
  <c r="T152"/>
  <c r="T151"/>
  <c r="R152"/>
  <c r="R151"/>
  <c r="P152"/>
  <c r="P151"/>
  <c r="BK152"/>
  <c r="BK151"/>
  <c r="J151"/>
  <c r="J152"/>
  <c r="BE152"/>
  <c r="J67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6"/>
  <c r="BI103"/>
  <c r="BH103"/>
  <c r="BG103"/>
  <c r="BF103"/>
  <c r="T103"/>
  <c r="R103"/>
  <c r="P103"/>
  <c r="BK103"/>
  <c r="J103"/>
  <c r="BE103"/>
  <c r="BI101"/>
  <c r="BH101"/>
  <c r="BG101"/>
  <c r="BF101"/>
  <c r="T101"/>
  <c r="T100"/>
  <c r="R101"/>
  <c r="R100"/>
  <c r="P101"/>
  <c r="P100"/>
  <c r="BK101"/>
  <c r="BK100"/>
  <c r="J100"/>
  <c r="J101"/>
  <c r="BE101"/>
  <c r="J65"/>
  <c r="BI98"/>
  <c r="F39"/>
  <c i="1" r="BD71"/>
  <c i="13" r="BH98"/>
  <c r="F38"/>
  <c i="1" r="BC71"/>
  <c i="13" r="BG98"/>
  <c r="F37"/>
  <c i="1" r="BB71"/>
  <c i="13" r="BF98"/>
  <c r="J36"/>
  <c i="1" r="AW71"/>
  <c i="13" r="F36"/>
  <c i="1" r="BA71"/>
  <c i="13" r="T98"/>
  <c r="T97"/>
  <c r="T96"/>
  <c r="R98"/>
  <c r="R97"/>
  <c r="R96"/>
  <c r="P98"/>
  <c r="P97"/>
  <c r="P96"/>
  <c i="1" r="AU71"/>
  <c i="13" r="BK98"/>
  <c r="BK97"/>
  <c r="J97"/>
  <c r="BK96"/>
  <c r="J96"/>
  <c r="J63"/>
  <c r="J32"/>
  <c i="1" r="AG71"/>
  <c i="13" r="J98"/>
  <c r="BE98"/>
  <c r="J35"/>
  <c i="1" r="AV71"/>
  <c i="13" r="F35"/>
  <c i="1" r="AZ71"/>
  <c i="13" r="J64"/>
  <c r="J92"/>
  <c r="F92"/>
  <c r="F90"/>
  <c r="E88"/>
  <c r="J58"/>
  <c r="F58"/>
  <c r="F56"/>
  <c r="E54"/>
  <c r="J41"/>
  <c r="J26"/>
  <c r="E26"/>
  <c r="J93"/>
  <c r="J59"/>
  <c r="J25"/>
  <c r="J20"/>
  <c r="E20"/>
  <c r="F93"/>
  <c r="F59"/>
  <c r="J19"/>
  <c r="J14"/>
  <c r="J90"/>
  <c r="J56"/>
  <c r="E7"/>
  <c r="E84"/>
  <c r="E50"/>
  <c i="12" r="J39"/>
  <c r="J38"/>
  <c i="1" r="AY70"/>
  <c i="12" r="J37"/>
  <c i="1" r="AX70"/>
  <c i="12"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T196"/>
  <c r="R197"/>
  <c r="R196"/>
  <c r="P197"/>
  <c r="P196"/>
  <c r="BK197"/>
  <c r="BK196"/>
  <c r="J196"/>
  <c r="J197"/>
  <c r="BE197"/>
  <c r="J73"/>
  <c r="BI193"/>
  <c r="BH193"/>
  <c r="BG193"/>
  <c r="BF193"/>
  <c r="T193"/>
  <c r="T192"/>
  <c r="R193"/>
  <c r="R192"/>
  <c r="P193"/>
  <c r="P192"/>
  <c r="BK193"/>
  <c r="BK192"/>
  <c r="J192"/>
  <c r="J193"/>
  <c r="BE193"/>
  <c r="J72"/>
  <c r="BI190"/>
  <c r="BH190"/>
  <c r="BG190"/>
  <c r="BF190"/>
  <c r="T190"/>
  <c r="R190"/>
  <c r="P190"/>
  <c r="BK190"/>
  <c r="J190"/>
  <c r="BE190"/>
  <c r="BI188"/>
  <c r="BH188"/>
  <c r="BG188"/>
  <c r="BF188"/>
  <c r="T188"/>
  <c r="T187"/>
  <c r="R188"/>
  <c r="R187"/>
  <c r="P188"/>
  <c r="P187"/>
  <c r="BK188"/>
  <c r="BK187"/>
  <c r="J187"/>
  <c r="J188"/>
  <c r="BE188"/>
  <c r="J71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T180"/>
  <c r="R181"/>
  <c r="R180"/>
  <c r="P181"/>
  <c r="P180"/>
  <c r="BK181"/>
  <c r="BK180"/>
  <c r="J180"/>
  <c r="J181"/>
  <c r="BE181"/>
  <c r="J70"/>
  <c r="BI178"/>
  <c r="BH178"/>
  <c r="BG178"/>
  <c r="BF178"/>
  <c r="T178"/>
  <c r="R178"/>
  <c r="P178"/>
  <c r="BK178"/>
  <c r="J178"/>
  <c r="BE178"/>
  <c r="BI176"/>
  <c r="BH176"/>
  <c r="BG176"/>
  <c r="BF176"/>
  <c r="T176"/>
  <c r="T175"/>
  <c r="R176"/>
  <c r="R175"/>
  <c r="P176"/>
  <c r="P175"/>
  <c r="BK176"/>
  <c r="BK175"/>
  <c r="J175"/>
  <c r="J176"/>
  <c r="BE176"/>
  <c r="J69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T168"/>
  <c r="R169"/>
  <c r="R168"/>
  <c r="P169"/>
  <c r="P168"/>
  <c r="BK169"/>
  <c r="BK168"/>
  <c r="J168"/>
  <c r="J169"/>
  <c r="BE169"/>
  <c r="J68"/>
  <c r="BI166"/>
  <c r="BH166"/>
  <c r="BG166"/>
  <c r="BF166"/>
  <c r="T166"/>
  <c r="T165"/>
  <c r="R166"/>
  <c r="R165"/>
  <c r="P166"/>
  <c r="P165"/>
  <c r="BK166"/>
  <c r="BK165"/>
  <c r="J165"/>
  <c r="J166"/>
  <c r="BE166"/>
  <c r="J67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6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65"/>
  <c r="BI97"/>
  <c r="F39"/>
  <c i="1" r="BD70"/>
  <c i="12" r="BH97"/>
  <c r="F38"/>
  <c i="1" r="BC70"/>
  <c i="12" r="BG97"/>
  <c r="F37"/>
  <c i="1" r="BB70"/>
  <c i="12" r="BF97"/>
  <c r="J36"/>
  <c i="1" r="AW70"/>
  <c i="12" r="F36"/>
  <c i="1" r="BA70"/>
  <c i="12" r="T97"/>
  <c r="T96"/>
  <c r="T95"/>
  <c r="R97"/>
  <c r="R96"/>
  <c r="R95"/>
  <c r="P97"/>
  <c r="P96"/>
  <c r="P95"/>
  <c i="1" r="AU70"/>
  <c i="12" r="BK97"/>
  <c r="BK96"/>
  <c r="J96"/>
  <c r="BK95"/>
  <c r="J95"/>
  <c r="J63"/>
  <c r="J32"/>
  <c i="1" r="AG70"/>
  <c i="12" r="J97"/>
  <c r="BE97"/>
  <c r="J35"/>
  <c i="1" r="AV70"/>
  <c i="12" r="F35"/>
  <c i="1" r="AZ70"/>
  <c i="12" r="J64"/>
  <c r="J91"/>
  <c r="F91"/>
  <c r="F89"/>
  <c r="E87"/>
  <c r="J58"/>
  <c r="F58"/>
  <c r="F56"/>
  <c r="E54"/>
  <c r="J41"/>
  <c r="J26"/>
  <c r="E26"/>
  <c r="J92"/>
  <c r="J59"/>
  <c r="J25"/>
  <c r="J20"/>
  <c r="E20"/>
  <c r="F92"/>
  <c r="F59"/>
  <c r="J19"/>
  <c r="J14"/>
  <c r="J89"/>
  <c r="J56"/>
  <c r="E7"/>
  <c r="E83"/>
  <c r="E50"/>
  <c i="11" r="J39"/>
  <c r="J38"/>
  <c i="1" r="AY69"/>
  <c i="11" r="J37"/>
  <c i="1" r="AX69"/>
  <c i="11" r="BI212"/>
  <c r="BH212"/>
  <c r="BG212"/>
  <c r="BF212"/>
  <c r="T212"/>
  <c r="T211"/>
  <c r="R212"/>
  <c r="R211"/>
  <c r="P212"/>
  <c r="P211"/>
  <c r="BK212"/>
  <c r="BK211"/>
  <c r="J211"/>
  <c r="J212"/>
  <c r="BE212"/>
  <c r="J74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T188"/>
  <c r="R189"/>
  <c r="R188"/>
  <c r="P189"/>
  <c r="P188"/>
  <c r="BK189"/>
  <c r="BK188"/>
  <c r="J188"/>
  <c r="J189"/>
  <c r="BE189"/>
  <c r="J73"/>
  <c r="BI186"/>
  <c r="BH186"/>
  <c r="BG186"/>
  <c r="BF186"/>
  <c r="T186"/>
  <c r="T185"/>
  <c r="R186"/>
  <c r="R185"/>
  <c r="P186"/>
  <c r="P185"/>
  <c r="BK186"/>
  <c r="BK185"/>
  <c r="J185"/>
  <c r="J186"/>
  <c r="BE186"/>
  <c r="J72"/>
  <c r="BI183"/>
  <c r="BH183"/>
  <c r="BG183"/>
  <c r="BF183"/>
  <c r="T183"/>
  <c r="R183"/>
  <c r="P183"/>
  <c r="BK183"/>
  <c r="J183"/>
  <c r="BE183"/>
  <c r="BI181"/>
  <c r="BH181"/>
  <c r="BG181"/>
  <c r="BF181"/>
  <c r="T181"/>
  <c r="T180"/>
  <c r="R181"/>
  <c r="R180"/>
  <c r="P181"/>
  <c r="P180"/>
  <c r="BK181"/>
  <c r="BK180"/>
  <c r="J180"/>
  <c r="J181"/>
  <c r="BE181"/>
  <c r="J71"/>
  <c r="BI178"/>
  <c r="BH178"/>
  <c r="BG178"/>
  <c r="BF178"/>
  <c r="T178"/>
  <c r="T177"/>
  <c r="R178"/>
  <c r="R177"/>
  <c r="P178"/>
  <c r="P177"/>
  <c r="BK178"/>
  <c r="BK177"/>
  <c r="J177"/>
  <c r="J178"/>
  <c r="BE178"/>
  <c r="J70"/>
  <c r="BI175"/>
  <c r="BH175"/>
  <c r="BG175"/>
  <c r="BF175"/>
  <c r="T175"/>
  <c r="R175"/>
  <c r="P175"/>
  <c r="BK175"/>
  <c r="J175"/>
  <c r="BE175"/>
  <c r="BI173"/>
  <c r="BH173"/>
  <c r="BG173"/>
  <c r="BF173"/>
  <c r="T173"/>
  <c r="T172"/>
  <c r="R173"/>
  <c r="R172"/>
  <c r="P173"/>
  <c r="P172"/>
  <c r="BK173"/>
  <c r="BK172"/>
  <c r="J172"/>
  <c r="J173"/>
  <c r="BE173"/>
  <c r="J69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3"/>
  <c r="BH163"/>
  <c r="BG163"/>
  <c r="BF163"/>
  <c r="T163"/>
  <c r="T162"/>
  <c r="R163"/>
  <c r="R162"/>
  <c r="P163"/>
  <c r="P162"/>
  <c r="BK163"/>
  <c r="BK162"/>
  <c r="J162"/>
  <c r="J163"/>
  <c r="BE163"/>
  <c r="J67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T123"/>
  <c r="R124"/>
  <c r="R123"/>
  <c r="P124"/>
  <c r="P123"/>
  <c r="BK124"/>
  <c r="BK123"/>
  <c r="J123"/>
  <c r="J124"/>
  <c r="BE124"/>
  <c r="J66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T100"/>
  <c r="R101"/>
  <c r="R100"/>
  <c r="P101"/>
  <c r="P100"/>
  <c r="BK101"/>
  <c r="BK100"/>
  <c r="J100"/>
  <c r="J101"/>
  <c r="BE101"/>
  <c r="J65"/>
  <c r="BI98"/>
  <c r="F39"/>
  <c i="1" r="BD69"/>
  <c i="11" r="BH98"/>
  <c r="F38"/>
  <c i="1" r="BC69"/>
  <c i="11" r="BG98"/>
  <c r="F37"/>
  <c i="1" r="BB69"/>
  <c i="11" r="BF98"/>
  <c r="J36"/>
  <c i="1" r="AW69"/>
  <c i="11" r="F36"/>
  <c i="1" r="BA69"/>
  <c i="11" r="T98"/>
  <c r="T97"/>
  <c r="T96"/>
  <c r="R98"/>
  <c r="R97"/>
  <c r="R96"/>
  <c r="P98"/>
  <c r="P97"/>
  <c r="P96"/>
  <c i="1" r="AU69"/>
  <c i="11" r="BK98"/>
  <c r="BK97"/>
  <c r="J97"/>
  <c r="BK96"/>
  <c r="J96"/>
  <c r="J63"/>
  <c r="J32"/>
  <c i="1" r="AG69"/>
  <c i="11" r="J98"/>
  <c r="BE98"/>
  <c r="J35"/>
  <c i="1" r="AV69"/>
  <c i="11" r="F35"/>
  <c i="1" r="AZ69"/>
  <c i="11" r="J64"/>
  <c r="J92"/>
  <c r="F92"/>
  <c r="F90"/>
  <c r="E88"/>
  <c r="J58"/>
  <c r="F58"/>
  <c r="F56"/>
  <c r="E54"/>
  <c r="J41"/>
  <c r="J26"/>
  <c r="E26"/>
  <c r="J93"/>
  <c r="J59"/>
  <c r="J25"/>
  <c r="J20"/>
  <c r="E20"/>
  <c r="F93"/>
  <c r="F59"/>
  <c r="J19"/>
  <c r="J14"/>
  <c r="J90"/>
  <c r="J56"/>
  <c r="E7"/>
  <c r="E84"/>
  <c r="E50"/>
  <c i="10" r="J41"/>
  <c r="J40"/>
  <c i="1" r="AY67"/>
  <c i="10" r="J39"/>
  <c i="1" r="AX67"/>
  <c i="10"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71"/>
  <c r="BI105"/>
  <c r="BH105"/>
  <c r="BG105"/>
  <c r="BF105"/>
  <c r="T105"/>
  <c r="T104"/>
  <c r="R105"/>
  <c r="R104"/>
  <c r="P105"/>
  <c r="P104"/>
  <c r="BK105"/>
  <c r="BK104"/>
  <c r="J104"/>
  <c r="J105"/>
  <c r="BE105"/>
  <c r="J70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F41"/>
  <c i="1" r="BD67"/>
  <c i="10" r="BH98"/>
  <c r="F40"/>
  <c i="1" r="BC67"/>
  <c i="10" r="BG98"/>
  <c r="F39"/>
  <c i="1" r="BB67"/>
  <c i="10" r="BF98"/>
  <c r="J38"/>
  <c i="1" r="AW67"/>
  <c i="10" r="F38"/>
  <c i="1" r="BA67"/>
  <c i="10" r="T98"/>
  <c r="T97"/>
  <c r="T96"/>
  <c r="T95"/>
  <c r="R98"/>
  <c r="R97"/>
  <c r="R96"/>
  <c r="R95"/>
  <c r="P98"/>
  <c r="P97"/>
  <c r="P96"/>
  <c r="P95"/>
  <c i="1" r="AU67"/>
  <c i="10" r="BK98"/>
  <c r="BK97"/>
  <c r="J97"/>
  <c r="BK96"/>
  <c r="J96"/>
  <c r="BK95"/>
  <c r="J95"/>
  <c r="J67"/>
  <c r="J34"/>
  <c i="1" r="AG67"/>
  <c i="10" r="J98"/>
  <c r="BE98"/>
  <c r="J37"/>
  <c i="1" r="AV67"/>
  <c i="10" r="F37"/>
  <c i="1" r="AZ67"/>
  <c i="10" r="J69"/>
  <c r="J68"/>
  <c r="J92"/>
  <c r="J91"/>
  <c r="F91"/>
  <c r="F89"/>
  <c r="E87"/>
  <c r="J63"/>
  <c r="J62"/>
  <c r="F62"/>
  <c r="F60"/>
  <c r="E58"/>
  <c r="J43"/>
  <c r="J22"/>
  <c r="E22"/>
  <c r="F92"/>
  <c r="F63"/>
  <c r="J21"/>
  <c r="J16"/>
  <c r="J89"/>
  <c r="J60"/>
  <c r="E7"/>
  <c r="E81"/>
  <c r="E52"/>
  <c i="9" r="J41"/>
  <c r="J40"/>
  <c i="1" r="AY66"/>
  <c i="9" r="J39"/>
  <c i="1" r="AX66"/>
  <c i="9"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41"/>
  <c i="1" r="BD66"/>
  <c i="9" r="BH92"/>
  <c r="F40"/>
  <c i="1" r="BC66"/>
  <c i="9" r="BG92"/>
  <c r="F39"/>
  <c i="1" r="BB66"/>
  <c i="9" r="BF92"/>
  <c r="J38"/>
  <c i="1" r="AW66"/>
  <c i="9" r="F38"/>
  <c i="1" r="BA66"/>
  <c i="9" r="T92"/>
  <c r="T91"/>
  <c r="R92"/>
  <c r="R91"/>
  <c r="P92"/>
  <c r="P91"/>
  <c i="1" r="AU66"/>
  <c i="9" r="BK92"/>
  <c r="BK91"/>
  <c r="J91"/>
  <c r="J67"/>
  <c r="J34"/>
  <c i="1" r="AG66"/>
  <c i="9" r="J92"/>
  <c r="BE92"/>
  <c r="J37"/>
  <c i="1" r="AV66"/>
  <c i="9" r="F37"/>
  <c i="1" r="AZ66"/>
  <c i="9" r="J88"/>
  <c r="J87"/>
  <c r="F87"/>
  <c r="F85"/>
  <c r="E83"/>
  <c r="J63"/>
  <c r="J62"/>
  <c r="F62"/>
  <c r="F60"/>
  <c r="E58"/>
  <c r="J43"/>
  <c r="J22"/>
  <c r="E22"/>
  <c r="F88"/>
  <c r="F63"/>
  <c r="J21"/>
  <c r="J16"/>
  <c r="J85"/>
  <c r="J60"/>
  <c r="E7"/>
  <c r="E77"/>
  <c r="E52"/>
  <c i="8" r="J119"/>
  <c r="J41"/>
  <c r="J40"/>
  <c i="1" r="AY65"/>
  <c i="8" r="J39"/>
  <c i="1" r="AX65"/>
  <c i="8" r="BI167"/>
  <c r="BH167"/>
  <c r="BG167"/>
  <c r="BF167"/>
  <c r="T167"/>
  <c r="R167"/>
  <c r="P167"/>
  <c r="BK167"/>
  <c r="J167"/>
  <c r="BE167"/>
  <c r="BI165"/>
  <c r="BH165"/>
  <c r="BG165"/>
  <c r="BF165"/>
  <c r="T165"/>
  <c r="T164"/>
  <c r="R165"/>
  <c r="R164"/>
  <c r="P165"/>
  <c r="P164"/>
  <c r="BK165"/>
  <c r="BK164"/>
  <c r="J164"/>
  <c r="J165"/>
  <c r="BE165"/>
  <c r="J72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T120"/>
  <c r="R121"/>
  <c r="R120"/>
  <c r="P121"/>
  <c r="P120"/>
  <c r="BK121"/>
  <c r="BK120"/>
  <c r="J120"/>
  <c r="J121"/>
  <c r="BE121"/>
  <c r="J71"/>
  <c r="J70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65"/>
  <c i="8" r="BH99"/>
  <c r="F40"/>
  <c i="1" r="BC65"/>
  <c i="8" r="BG99"/>
  <c r="F39"/>
  <c i="1" r="BB65"/>
  <c i="8" r="BF99"/>
  <c r="J38"/>
  <c i="1" r="AW65"/>
  <c i="8" r="F38"/>
  <c i="1" r="BA65"/>
  <c i="8" r="T99"/>
  <c r="T98"/>
  <c r="T97"/>
  <c r="T96"/>
  <c r="R99"/>
  <c r="R98"/>
  <c r="R97"/>
  <c r="R96"/>
  <c r="P99"/>
  <c r="P98"/>
  <c r="P97"/>
  <c r="P96"/>
  <c i="1" r="AU65"/>
  <c i="8" r="BK99"/>
  <c r="BK98"/>
  <c r="J98"/>
  <c r="BK97"/>
  <c r="J97"/>
  <c r="BK96"/>
  <c r="J96"/>
  <c r="J67"/>
  <c r="J34"/>
  <c i="1" r="AG65"/>
  <c i="8" r="J99"/>
  <c r="BE99"/>
  <c r="J37"/>
  <c i="1" r="AV65"/>
  <c i="8" r="F37"/>
  <c i="1" r="AZ65"/>
  <c i="8" r="J69"/>
  <c r="J68"/>
  <c r="J93"/>
  <c r="J92"/>
  <c r="F92"/>
  <c r="F90"/>
  <c r="E88"/>
  <c r="J63"/>
  <c r="J62"/>
  <c r="F62"/>
  <c r="F60"/>
  <c r="E58"/>
  <c r="J43"/>
  <c r="J22"/>
  <c r="E22"/>
  <c r="F93"/>
  <c r="F63"/>
  <c r="J21"/>
  <c r="J16"/>
  <c r="J90"/>
  <c r="J60"/>
  <c r="E7"/>
  <c r="E82"/>
  <c r="E52"/>
  <c i="7" r="J41"/>
  <c r="J40"/>
  <c i="1" r="AY63"/>
  <c i="7" r="J39"/>
  <c i="1" r="AX63"/>
  <c i="7"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71"/>
  <c r="BI103"/>
  <c r="BH103"/>
  <c r="BG103"/>
  <c r="BF103"/>
  <c r="T103"/>
  <c r="T102"/>
  <c r="R103"/>
  <c r="R102"/>
  <c r="P103"/>
  <c r="P102"/>
  <c r="BK103"/>
  <c r="BK102"/>
  <c r="J102"/>
  <c r="J103"/>
  <c r="BE103"/>
  <c r="J70"/>
  <c r="BI100"/>
  <c r="BH100"/>
  <c r="BG100"/>
  <c r="BF100"/>
  <c r="T100"/>
  <c r="R100"/>
  <c r="P100"/>
  <c r="BK100"/>
  <c r="J100"/>
  <c r="BE100"/>
  <c r="BI98"/>
  <c r="F41"/>
  <c i="1" r="BD63"/>
  <c i="7" r="BH98"/>
  <c r="F40"/>
  <c i="1" r="BC63"/>
  <c i="7" r="BG98"/>
  <c r="F39"/>
  <c i="1" r="BB63"/>
  <c i="7" r="BF98"/>
  <c r="J38"/>
  <c i="1" r="AW63"/>
  <c i="7" r="F38"/>
  <c i="1" r="BA63"/>
  <c i="7" r="T98"/>
  <c r="T97"/>
  <c r="T96"/>
  <c r="T95"/>
  <c r="R98"/>
  <c r="R97"/>
  <c r="R96"/>
  <c r="R95"/>
  <c r="P98"/>
  <c r="P97"/>
  <c r="P96"/>
  <c r="P95"/>
  <c i="1" r="AU63"/>
  <c i="7" r="BK98"/>
  <c r="BK97"/>
  <c r="J97"/>
  <c r="BK96"/>
  <c r="J96"/>
  <c r="BK95"/>
  <c r="J95"/>
  <c r="J67"/>
  <c r="J34"/>
  <c i="1" r="AG63"/>
  <c i="7" r="J98"/>
  <c r="BE98"/>
  <c r="J37"/>
  <c i="1" r="AV63"/>
  <c i="7" r="F37"/>
  <c i="1" r="AZ63"/>
  <c i="7" r="J69"/>
  <c r="J68"/>
  <c r="J92"/>
  <c r="J91"/>
  <c r="F91"/>
  <c r="F89"/>
  <c r="E87"/>
  <c r="J63"/>
  <c r="J62"/>
  <c r="F62"/>
  <c r="F60"/>
  <c r="E58"/>
  <c r="J43"/>
  <c r="J22"/>
  <c r="E22"/>
  <c r="F92"/>
  <c r="F63"/>
  <c r="J21"/>
  <c r="J16"/>
  <c r="J89"/>
  <c r="J60"/>
  <c r="E7"/>
  <c r="E81"/>
  <c r="E52"/>
  <c i="6" r="J41"/>
  <c r="J40"/>
  <c i="1" r="AY62"/>
  <c i="6" r="J39"/>
  <c i="1" r="AX62"/>
  <c i="6"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41"/>
  <c i="1" r="BD62"/>
  <c i="6" r="BH92"/>
  <c r="F40"/>
  <c i="1" r="BC62"/>
  <c i="6" r="BG92"/>
  <c r="F39"/>
  <c i="1" r="BB62"/>
  <c i="6" r="BF92"/>
  <c r="J38"/>
  <c i="1" r="AW62"/>
  <c i="6" r="F38"/>
  <c i="1" r="BA62"/>
  <c i="6" r="T92"/>
  <c r="T91"/>
  <c r="R92"/>
  <c r="R91"/>
  <c r="P92"/>
  <c r="P91"/>
  <c i="1" r="AU62"/>
  <c i="6" r="BK92"/>
  <c r="BK91"/>
  <c r="J91"/>
  <c r="J67"/>
  <c r="J34"/>
  <c i="1" r="AG62"/>
  <c i="6" r="J92"/>
  <c r="BE92"/>
  <c r="J37"/>
  <c i="1" r="AV62"/>
  <c i="6" r="F37"/>
  <c i="1" r="AZ62"/>
  <c i="6" r="J88"/>
  <c r="J87"/>
  <c r="F87"/>
  <c r="F85"/>
  <c r="E83"/>
  <c r="J63"/>
  <c r="J62"/>
  <c r="F62"/>
  <c r="F60"/>
  <c r="E58"/>
  <c r="J43"/>
  <c r="J22"/>
  <c r="E22"/>
  <c r="F88"/>
  <c r="F63"/>
  <c r="J21"/>
  <c r="J16"/>
  <c r="J85"/>
  <c r="J60"/>
  <c r="E7"/>
  <c r="E77"/>
  <c r="E52"/>
  <c i="5" r="J117"/>
  <c r="J41"/>
  <c r="J40"/>
  <c i="1" r="AY61"/>
  <c i="5" r="J39"/>
  <c i="1" r="AX61"/>
  <c i="5" r="BI169"/>
  <c r="BH169"/>
  <c r="BG169"/>
  <c r="BF169"/>
  <c r="T169"/>
  <c r="R169"/>
  <c r="P169"/>
  <c r="BK169"/>
  <c r="J169"/>
  <c r="BE169"/>
  <c r="BI167"/>
  <c r="BH167"/>
  <c r="BG167"/>
  <c r="BF167"/>
  <c r="T167"/>
  <c r="T166"/>
  <c r="R167"/>
  <c r="R166"/>
  <c r="P167"/>
  <c r="P166"/>
  <c r="BK167"/>
  <c r="BK166"/>
  <c r="J166"/>
  <c r="J167"/>
  <c r="BE167"/>
  <c r="J72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71"/>
  <c r="J70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61"/>
  <c i="5" r="BH99"/>
  <c r="F40"/>
  <c i="1" r="BC61"/>
  <c i="5" r="BG99"/>
  <c r="F39"/>
  <c i="1" r="BB61"/>
  <c i="5" r="BF99"/>
  <c r="J38"/>
  <c i="1" r="AW61"/>
  <c i="5" r="F38"/>
  <c i="1" r="BA61"/>
  <c i="5" r="T99"/>
  <c r="T98"/>
  <c r="T97"/>
  <c r="T96"/>
  <c r="R99"/>
  <c r="R98"/>
  <c r="R97"/>
  <c r="R96"/>
  <c r="P99"/>
  <c r="P98"/>
  <c r="P97"/>
  <c r="P96"/>
  <c i="1" r="AU61"/>
  <c i="5" r="BK99"/>
  <c r="BK98"/>
  <c r="J98"/>
  <c r="BK97"/>
  <c r="J97"/>
  <c r="BK96"/>
  <c r="J96"/>
  <c r="J67"/>
  <c r="J34"/>
  <c i="1" r="AG61"/>
  <c i="5" r="J99"/>
  <c r="BE99"/>
  <c r="J37"/>
  <c i="1" r="AV61"/>
  <c i="5" r="F37"/>
  <c i="1" r="AZ61"/>
  <c i="5" r="J69"/>
  <c r="J68"/>
  <c r="J93"/>
  <c r="J92"/>
  <c r="F92"/>
  <c r="F90"/>
  <c r="E88"/>
  <c r="J63"/>
  <c r="J62"/>
  <c r="F62"/>
  <c r="F60"/>
  <c r="E58"/>
  <c r="J43"/>
  <c r="J22"/>
  <c r="E22"/>
  <c r="F93"/>
  <c r="F63"/>
  <c r="J21"/>
  <c r="J16"/>
  <c r="J90"/>
  <c r="J60"/>
  <c r="E7"/>
  <c r="E82"/>
  <c r="E52"/>
  <c i="4" r="J37"/>
  <c r="J36"/>
  <c i="1" r="AY58"/>
  <c i="4" r="J35"/>
  <c i="1" r="AX58"/>
  <c i="4" r="BI323"/>
  <c r="BH323"/>
  <c r="BG323"/>
  <c r="BF323"/>
  <c r="T323"/>
  <c r="T322"/>
  <c r="T321"/>
  <c r="R323"/>
  <c r="R322"/>
  <c r="R321"/>
  <c r="P323"/>
  <c r="P322"/>
  <c r="P321"/>
  <c r="BK323"/>
  <c r="BK322"/>
  <c r="J322"/>
  <c r="BK321"/>
  <c r="J321"/>
  <c r="J323"/>
  <c r="BE323"/>
  <c r="J67"/>
  <c r="J66"/>
  <c r="BI319"/>
  <c r="BH319"/>
  <c r="BG319"/>
  <c r="BF319"/>
  <c r="T319"/>
  <c r="T318"/>
  <c r="R319"/>
  <c r="R318"/>
  <c r="P319"/>
  <c r="P318"/>
  <c r="BK319"/>
  <c r="BK318"/>
  <c r="J318"/>
  <c r="J319"/>
  <c r="BE319"/>
  <c r="J65"/>
  <c r="BI313"/>
  <c r="BH313"/>
  <c r="BG313"/>
  <c r="BF313"/>
  <c r="T313"/>
  <c r="R313"/>
  <c r="P313"/>
  <c r="BK313"/>
  <c r="J313"/>
  <c r="BE313"/>
  <c r="BI308"/>
  <c r="BH308"/>
  <c r="BG308"/>
  <c r="BF308"/>
  <c r="T308"/>
  <c r="R308"/>
  <c r="P308"/>
  <c r="BK308"/>
  <c r="J308"/>
  <c r="BE308"/>
  <c r="BI303"/>
  <c r="BH303"/>
  <c r="BG303"/>
  <c r="BF303"/>
  <c r="T303"/>
  <c r="R303"/>
  <c r="P303"/>
  <c r="BK303"/>
  <c r="J303"/>
  <c r="BE303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86"/>
  <c r="BH286"/>
  <c r="BG286"/>
  <c r="BF286"/>
  <c r="T286"/>
  <c r="R286"/>
  <c r="P286"/>
  <c r="BK286"/>
  <c r="J286"/>
  <c r="BE286"/>
  <c r="BI280"/>
  <c r="BH280"/>
  <c r="BG280"/>
  <c r="BF280"/>
  <c r="T280"/>
  <c r="R280"/>
  <c r="P280"/>
  <c r="BK280"/>
  <c r="J280"/>
  <c r="BE280"/>
  <c r="BI273"/>
  <c r="BH273"/>
  <c r="BG273"/>
  <c r="BF273"/>
  <c r="T273"/>
  <c r="R273"/>
  <c r="P273"/>
  <c r="BK273"/>
  <c r="J273"/>
  <c r="BE273"/>
  <c r="BI268"/>
  <c r="BH268"/>
  <c r="BG268"/>
  <c r="BF268"/>
  <c r="T268"/>
  <c r="R268"/>
  <c r="P268"/>
  <c r="BK268"/>
  <c r="J268"/>
  <c r="BE268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3"/>
  <c r="BH243"/>
  <c r="BG243"/>
  <c r="BF243"/>
  <c r="T243"/>
  <c r="R243"/>
  <c r="P243"/>
  <c r="BK243"/>
  <c r="J243"/>
  <c r="BE243"/>
  <c r="BI238"/>
  <c r="BH238"/>
  <c r="BG238"/>
  <c r="BF238"/>
  <c r="T238"/>
  <c r="T237"/>
  <c r="R238"/>
  <c r="R237"/>
  <c r="P238"/>
  <c r="P237"/>
  <c r="BK238"/>
  <c r="BK237"/>
  <c r="J237"/>
  <c r="J238"/>
  <c r="BE238"/>
  <c r="J64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4"/>
  <c r="BH194"/>
  <c r="BG194"/>
  <c r="BF194"/>
  <c r="T194"/>
  <c r="R194"/>
  <c r="P194"/>
  <c r="BK194"/>
  <c r="J194"/>
  <c r="BE194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T159"/>
  <c r="R160"/>
  <c r="R159"/>
  <c r="P160"/>
  <c r="P159"/>
  <c r="BK160"/>
  <c r="BK159"/>
  <c r="J159"/>
  <c r="J160"/>
  <c r="BE160"/>
  <c r="J63"/>
  <c r="BI156"/>
  <c r="BH156"/>
  <c r="BG156"/>
  <c r="BF156"/>
  <c r="T156"/>
  <c r="T155"/>
  <c r="R156"/>
  <c r="R155"/>
  <c r="P156"/>
  <c r="P155"/>
  <c r="BK156"/>
  <c r="BK155"/>
  <c r="J155"/>
  <c r="J156"/>
  <c r="BE156"/>
  <c r="J62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F37"/>
  <c i="1" r="BD58"/>
  <c i="4" r="BH90"/>
  <c r="F36"/>
  <c i="1" r="BC58"/>
  <c i="4" r="BG90"/>
  <c r="F35"/>
  <c i="1" r="BB58"/>
  <c i="4" r="BF90"/>
  <c r="J34"/>
  <c i="1" r="AW58"/>
  <c i="4" r="F34"/>
  <c i="1" r="BA58"/>
  <c i="4" r="T90"/>
  <c r="T89"/>
  <c r="T88"/>
  <c r="T87"/>
  <c r="R90"/>
  <c r="R89"/>
  <c r="R88"/>
  <c r="R87"/>
  <c r="P90"/>
  <c r="P89"/>
  <c r="P88"/>
  <c r="P87"/>
  <c i="1" r="AU58"/>
  <c i="4" r="BK90"/>
  <c r="BK89"/>
  <c r="J89"/>
  <c r="BK88"/>
  <c r="J88"/>
  <c r="BK87"/>
  <c r="J87"/>
  <c r="J59"/>
  <c r="J30"/>
  <c i="1" r="AG58"/>
  <c i="4" r="J90"/>
  <c r="BE90"/>
  <c r="J33"/>
  <c i="1" r="AV58"/>
  <c i="4" r="F33"/>
  <c i="1" r="AZ58"/>
  <c i="4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3" r="J39"/>
  <c r="J38"/>
  <c i="1" r="AY57"/>
  <c i="3" r="J37"/>
  <c i="1" r="AX57"/>
  <c i="3" r="BI138"/>
  <c r="BH138"/>
  <c r="BG138"/>
  <c r="BF138"/>
  <c r="T138"/>
  <c r="T137"/>
  <c r="R138"/>
  <c r="R137"/>
  <c r="P138"/>
  <c r="P137"/>
  <c r="BK138"/>
  <c r="BK137"/>
  <c r="J137"/>
  <c r="J138"/>
  <c r="BE138"/>
  <c r="J66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9"/>
  <c i="1" r="BD57"/>
  <c i="3" r="BH91"/>
  <c r="F38"/>
  <c i="1" r="BC57"/>
  <c i="3" r="BG91"/>
  <c r="F37"/>
  <c i="1" r="BB57"/>
  <c i="3" r="BF91"/>
  <c r="J36"/>
  <c i="1" r="AW57"/>
  <c i="3" r="F36"/>
  <c i="1" r="BA57"/>
  <c i="3" r="T91"/>
  <c r="T90"/>
  <c r="T89"/>
  <c r="T88"/>
  <c r="R91"/>
  <c r="R90"/>
  <c r="R89"/>
  <c r="R88"/>
  <c r="P91"/>
  <c r="P90"/>
  <c r="P89"/>
  <c r="P88"/>
  <c i="1" r="AU57"/>
  <c i="3" r="BK91"/>
  <c r="BK90"/>
  <c r="J90"/>
  <c r="BK89"/>
  <c r="J89"/>
  <c r="BK88"/>
  <c r="J88"/>
  <c r="J63"/>
  <c r="J32"/>
  <c i="1" r="AG57"/>
  <c i="3" r="J91"/>
  <c r="BE91"/>
  <c r="J35"/>
  <c i="1" r="AV57"/>
  <c i="3" r="F35"/>
  <c i="1" r="AZ57"/>
  <c i="3" r="J65"/>
  <c r="J64"/>
  <c r="J84"/>
  <c r="F84"/>
  <c r="F82"/>
  <c r="E80"/>
  <c r="J58"/>
  <c r="F58"/>
  <c r="F56"/>
  <c r="E54"/>
  <c r="J41"/>
  <c r="J26"/>
  <c r="E26"/>
  <c r="J85"/>
  <c r="J59"/>
  <c r="J25"/>
  <c r="J20"/>
  <c r="E20"/>
  <c r="F85"/>
  <c r="F59"/>
  <c r="J19"/>
  <c r="J14"/>
  <c r="J82"/>
  <c r="J56"/>
  <c r="E7"/>
  <c r="E76"/>
  <c r="E50"/>
  <c i="2" r="J39"/>
  <c r="J38"/>
  <c i="1" r="AY56"/>
  <c i="2" r="J37"/>
  <c i="1" r="AX56"/>
  <c i="2"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0"/>
  <c r="F39"/>
  <c i="1" r="BD56"/>
  <c i="2" r="BH90"/>
  <c r="F38"/>
  <c i="1" r="BC56"/>
  <c i="2" r="BG90"/>
  <c r="F37"/>
  <c i="1" r="BB56"/>
  <c i="2" r="BF90"/>
  <c r="J36"/>
  <c i="1" r="AW56"/>
  <c i="2" r="F36"/>
  <c i="1" r="BA56"/>
  <c i="2" r="T90"/>
  <c r="T89"/>
  <c r="T88"/>
  <c r="T87"/>
  <c r="R90"/>
  <c r="R89"/>
  <c r="R88"/>
  <c r="R87"/>
  <c r="P90"/>
  <c r="P89"/>
  <c r="P88"/>
  <c r="P87"/>
  <c i="1" r="AU56"/>
  <c i="2" r="BK90"/>
  <c r="BK89"/>
  <c r="J89"/>
  <c r="BK88"/>
  <c r="J88"/>
  <c r="BK87"/>
  <c r="J87"/>
  <c r="J63"/>
  <c r="J32"/>
  <c i="1" r="AG56"/>
  <c i="2" r="J90"/>
  <c r="BE90"/>
  <c r="J35"/>
  <c i="1" r="AV56"/>
  <c i="2" r="F35"/>
  <c i="1" r="AZ56"/>
  <c i="2" r="J65"/>
  <c r="J64"/>
  <c r="J83"/>
  <c r="F83"/>
  <c r="F81"/>
  <c r="E79"/>
  <c r="J58"/>
  <c r="F58"/>
  <c r="F56"/>
  <c r="E54"/>
  <c r="J41"/>
  <c r="J26"/>
  <c r="E26"/>
  <c r="J84"/>
  <c r="J59"/>
  <c r="J25"/>
  <c r="J20"/>
  <c r="E20"/>
  <c r="F84"/>
  <c r="F59"/>
  <c r="J19"/>
  <c r="J14"/>
  <c r="J81"/>
  <c r="J56"/>
  <c r="E7"/>
  <c r="E75"/>
  <c r="E50"/>
  <c i="1" r="BD95"/>
  <c r="BC95"/>
  <c r="BB95"/>
  <c r="BA95"/>
  <c r="AZ95"/>
  <c r="AY95"/>
  <c r="AX95"/>
  <c r="AW95"/>
  <c r="AV95"/>
  <c r="AU95"/>
  <c r="AT95"/>
  <c r="AS95"/>
  <c r="AG95"/>
  <c r="BD85"/>
  <c r="BC85"/>
  <c r="BB85"/>
  <c r="BA85"/>
  <c r="AZ85"/>
  <c r="AY85"/>
  <c r="AX85"/>
  <c r="AW85"/>
  <c r="AV85"/>
  <c r="AU85"/>
  <c r="AT85"/>
  <c r="AS85"/>
  <c r="AG85"/>
  <c r="BD80"/>
  <c r="BC80"/>
  <c r="BB80"/>
  <c r="BA80"/>
  <c r="AZ80"/>
  <c r="AY80"/>
  <c r="AX80"/>
  <c r="AW80"/>
  <c r="AV80"/>
  <c r="AU80"/>
  <c r="AT80"/>
  <c r="AS80"/>
  <c r="AG80"/>
  <c r="BD76"/>
  <c r="BC76"/>
  <c r="BB76"/>
  <c r="BA76"/>
  <c r="AZ76"/>
  <c r="AY76"/>
  <c r="AX76"/>
  <c r="AW76"/>
  <c r="AV76"/>
  <c r="AU76"/>
  <c r="AT76"/>
  <c r="AS76"/>
  <c r="AG76"/>
  <c r="BD75"/>
  <c r="BC75"/>
  <c r="BB75"/>
  <c r="BA75"/>
  <c r="AZ75"/>
  <c r="AY75"/>
  <c r="AX75"/>
  <c r="AW75"/>
  <c r="AV75"/>
  <c r="AU75"/>
  <c r="AT75"/>
  <c r="AS75"/>
  <c r="AG75"/>
  <c r="BD68"/>
  <c r="BC68"/>
  <c r="BB68"/>
  <c r="BA68"/>
  <c r="AZ68"/>
  <c r="AY68"/>
  <c r="AX68"/>
  <c r="AW68"/>
  <c r="AV68"/>
  <c r="AU68"/>
  <c r="AT68"/>
  <c r="AS68"/>
  <c r="AG68"/>
  <c r="BD64"/>
  <c r="BC64"/>
  <c r="BB64"/>
  <c r="BA64"/>
  <c r="AZ64"/>
  <c r="AY64"/>
  <c r="AX64"/>
  <c r="AW64"/>
  <c r="AV64"/>
  <c r="AU64"/>
  <c r="AT64"/>
  <c r="AS64"/>
  <c r="AG64"/>
  <c r="BD60"/>
  <c r="BC60"/>
  <c r="BB60"/>
  <c r="BA60"/>
  <c r="AZ60"/>
  <c r="AY60"/>
  <c r="AX60"/>
  <c r="AW60"/>
  <c r="AV60"/>
  <c r="AU60"/>
  <c r="AT60"/>
  <c r="AS60"/>
  <c r="AG60"/>
  <c r="BD59"/>
  <c r="BC59"/>
  <c r="BB59"/>
  <c r="BA59"/>
  <c r="AZ59"/>
  <c r="AY59"/>
  <c r="AX59"/>
  <c r="AW59"/>
  <c r="AV59"/>
  <c r="AU59"/>
  <c r="AT59"/>
  <c r="AS59"/>
  <c r="AG59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99"/>
  <c r="AN99"/>
  <c r="AT98"/>
  <c r="AN98"/>
  <c r="AT97"/>
  <c r="AN97"/>
  <c r="AT96"/>
  <c r="AN96"/>
  <c r="AN95"/>
  <c r="AT94"/>
  <c r="AN94"/>
  <c r="AT93"/>
  <c r="AN93"/>
  <c r="AT92"/>
  <c r="AN92"/>
  <c r="AT91"/>
  <c r="AN91"/>
  <c r="AT90"/>
  <c r="AN90"/>
  <c r="AT89"/>
  <c r="AN89"/>
  <c r="AT88"/>
  <c r="AN88"/>
  <c r="AT87"/>
  <c r="AN87"/>
  <c r="AT86"/>
  <c r="AN86"/>
  <c r="AN85"/>
  <c r="AT84"/>
  <c r="AN84"/>
  <c r="AT83"/>
  <c r="AN83"/>
  <c r="AT82"/>
  <c r="AN82"/>
  <c r="AT81"/>
  <c r="AN81"/>
  <c r="AN80"/>
  <c r="AT79"/>
  <c r="AN79"/>
  <c r="AT78"/>
  <c r="AN78"/>
  <c r="AT77"/>
  <c r="AN77"/>
  <c r="AN76"/>
  <c r="AN75"/>
  <c r="AT74"/>
  <c r="AN74"/>
  <c r="AT73"/>
  <c r="AN73"/>
  <c r="AT72"/>
  <c r="AN72"/>
  <c r="AT71"/>
  <c r="AN71"/>
  <c r="AT70"/>
  <c r="AN70"/>
  <c r="AT69"/>
  <c r="AN69"/>
  <c r="AN68"/>
  <c r="AT67"/>
  <c r="AN67"/>
  <c r="AT66"/>
  <c r="AN66"/>
  <c r="AT65"/>
  <c r="AN65"/>
  <c r="AN64"/>
  <c r="AT63"/>
  <c r="AN63"/>
  <c r="AT62"/>
  <c r="AN62"/>
  <c r="AT61"/>
  <c r="AN61"/>
  <c r="AN60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<sst xmlns="http://schemas.openxmlformats.org/spreadsheetml/2006/main">
  <si>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</si>
  <si>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</si>
  <si>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</si>
  <si>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</si>
  <si>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</si>
  <si>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{a6ab8060-2286-4912-9908-bb24715d445e}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</si>
  <si>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</si>
  <si>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</si>
  <si>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</si>
  <si>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</si>
  <si>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</si>
  <si>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</si>
  <si>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</si>
  <si>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</si>
  <si>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999615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</si>
  <si>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</si>
  <si>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</si>
  <si>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Horoměřická S 071 - most, Praha 6, č. akce 999615</t>
  </si>
  <si>
    <t>KSO:</t>
  </si>
  <si>
    <t/>
  </si>
  <si>
    <t>CC-CZ:</t>
  </si>
  <si>
    <t>Místo:</t>
  </si>
  <si>
    <t>ul. Horoměřická / Pod Habrovkou</t>
  </si>
  <si>
    <t>Datum:</t>
  </si>
  <si>
    <t>28. 1. 2019</t>
  </si>
  <si>
    <t>Zadavatel:</t>
  </si>
  <si>
    <t>IČ:</t>
  </si>
  <si>
    <t>TSK hl.m. Prahy, a.s.</t>
  </si>
  <si>
    <t>DIČ:</t>
  </si>
  <si>
    <t>Uchazeč:</t>
  </si>
  <si>
    <t>Vyplň údaj</t>
  </si>
  <si>
    <t>Projektant:</t>
  </si>
  <si>
    <t>AGA Letiště, spol. s 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</si>
  <si>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</si>
  <si>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</si>
  <si>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</si>
  <si>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</si>
  <si>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</si>
  <si>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</si>
  <si>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</si>
  <si>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</si>
  <si>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</si>
  <si>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</si>
  <si>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</si>
  <si>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</si>
  <si>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</si>
  <si>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</si>
  <si>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</si>
  <si>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</si>
  <si>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</si>
  <si>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</si>
  <si>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</si>
  <si>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</si>
  <si>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</si>
  <si>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</si>
  <si>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</si>
  <si>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</si>
  <si>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</si>
  <si>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</si>
  <si>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</si>
  <si>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</si>
  <si>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</si>
  <si>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</si>
  <si>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</si>
  <si>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</si>
  <si>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</si>
  <si>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</si>
  <si>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</si>
  <si>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</si>
  <si>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</si>
  <si>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</si>
  <si>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</si>
  <si>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</si>
  <si>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</si>
  <si>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</si>
  <si>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</si>
  <si>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</si>
  <si>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Příprava území</t>
  </si>
  <si>
    <t>STA</t>
  </si>
  <si>
    <t>1</t>
  </si>
  <si>
    <t>{69275d77-c7be-43e8-9073-f2521f353fe6}</t>
  </si>
  <si>
    <t>2</t>
  </si>
  <si>
    <t>/</t>
  </si>
  <si>
    <t>SO 01.1</t>
  </si>
  <si>
    <t>Sejmutí ornice</t>
  </si>
  <si>
    <t>Soupis</t>
  </si>
  <si>
    <t>{44553ac3-d9c2-4853-b29d-e6af0a83c5e7}</t>
  </si>
  <si>
    <t>SO 01.2</t>
  </si>
  <si>
    <t>Kácení</t>
  </si>
  <si>
    <t>{57727779-32c6-4f31-afee-e9114a23bf02}</t>
  </si>
  <si>
    <t>SO 02</t>
  </si>
  <si>
    <t>Demolice</t>
  </si>
  <si>
    <t>{a7b93fe4-7e96-4a31-a3b5-509e5596f2c6}</t>
  </si>
  <si>
    <t>SO 03</t>
  </si>
  <si>
    <t>Přeložky vedení NN</t>
  </si>
  <si>
    <t>{bfab36bb-b44d-419d-a653-e8cd086b7544}</t>
  </si>
  <si>
    <t>SO 03.1</t>
  </si>
  <si>
    <t>Provizorní přeložka vedení NN PREdi</t>
  </si>
  <si>
    <t>{b0f5b04a-b52a-48f7-a91e-d80b95dc545e}</t>
  </si>
  <si>
    <t>1/M</t>
  </si>
  <si>
    <t>Zemní a montážní práce</t>
  </si>
  <si>
    <t>3</t>
  </si>
  <si>
    <t>{9d7241c0-f9fd-4e7c-a018-cbca42a3c346}</t>
  </si>
  <si>
    <t>1/MAT</t>
  </si>
  <si>
    <t>Materiál</t>
  </si>
  <si>
    <t>{ffec9dbe-9b43-4307-8d95-11e9ea384c3e}</t>
  </si>
  <si>
    <t>1/OST</t>
  </si>
  <si>
    <t>Ostatní</t>
  </si>
  <si>
    <t>{0ca92d6c-6c60-419e-aea9-eb99241a5f31}</t>
  </si>
  <si>
    <t>SO 03.2</t>
  </si>
  <si>
    <t>Definitivní přeložka vedení NN PREdi</t>
  </si>
  <si>
    <t>{69d92b86-2e93-4f86-85e8-e9199c3c3cbe}</t>
  </si>
  <si>
    <t>2/M</t>
  </si>
  <si>
    <t>{28f3bf66-a2f7-4ea1-855a-0def23e0a393}</t>
  </si>
  <si>
    <t>2/MAT</t>
  </si>
  <si>
    <t>{3fe9b0db-1348-40b9-bdbb-7dcfff71de5c}</t>
  </si>
  <si>
    <t>2/OST</t>
  </si>
  <si>
    <t>{910e5091-d5b2-467b-a880-7c0e2b42aad6}</t>
  </si>
  <si>
    <t>SO 04</t>
  </si>
  <si>
    <t>Přeložky sdělovacích kabelů</t>
  </si>
  <si>
    <t>{9cb0af76-27b7-4b0a-8005-9f7f5ac88720}</t>
  </si>
  <si>
    <t>SO 04.1</t>
  </si>
  <si>
    <t>Provizorní přeložka kabelů TELEFÓNICA O2 (CETIN)</t>
  </si>
  <si>
    <t>{493ce744-ec94-44c9-a9c8-3dbd193ff918}</t>
  </si>
  <si>
    <t>SO 04.2</t>
  </si>
  <si>
    <t>Definitivní přeložka kabelů TELEFÓNICA O2 (CETIN)</t>
  </si>
  <si>
    <t>{d3ab24f2-5885-4d1b-bae5-7798cdc03ec7}</t>
  </si>
  <si>
    <t>SO 04.3</t>
  </si>
  <si>
    <t>Přeložka nadzemního vedení TELEFÓNICA O2 (CETIN)</t>
  </si>
  <si>
    <t>{0c01c3f6-c636-42b9-8637-acaa34fc3fba}</t>
  </si>
  <si>
    <t>SO 04.4</t>
  </si>
  <si>
    <t>Přeložka kabelů Net4Gas</t>
  </si>
  <si>
    <t>{c8164e52-f9b7-4979-92e0-b2eeeb457a4b}</t>
  </si>
  <si>
    <t>SO 04.5</t>
  </si>
  <si>
    <t>Přeložka kabelů Sloane Park (UPC)</t>
  </si>
  <si>
    <t>{a7cd15c2-e913-40e4-b597-9313d51bd5be}</t>
  </si>
  <si>
    <t>SO 04.6</t>
  </si>
  <si>
    <t>Přeložka kabelů GTS Novera (T-Mobile)</t>
  </si>
  <si>
    <t>{632935ea-1cb8-4d91-9635-a58b5a102637}</t>
  </si>
  <si>
    <t>SO 05</t>
  </si>
  <si>
    <t>Přeložky veřejného osvětlení</t>
  </si>
  <si>
    <t>{0f5ee016-4e67-4d6d-b371-2e51abbadd8c}</t>
  </si>
  <si>
    <t>SO 05.1</t>
  </si>
  <si>
    <t>Provizorní přeložka veřejného osvětlení Eltodo (THMP)</t>
  </si>
  <si>
    <t>{5c4f2e99-db97-43d0-b75d-dbb84201f845}</t>
  </si>
  <si>
    <t>3/M</t>
  </si>
  <si>
    <t>{807e6084-99c3-4de1-b670-ecaeeef76d29}</t>
  </si>
  <si>
    <t>3/MAT</t>
  </si>
  <si>
    <t>{e82ae395-b6bb-4b64-8924-4a70663a7257}</t>
  </si>
  <si>
    <t>3/OST</t>
  </si>
  <si>
    <t>{5d027430-6b67-4b34-9280-f73ae61f61f5}</t>
  </si>
  <si>
    <t>SO 05.2</t>
  </si>
  <si>
    <t>Definitivní přeložka veřejného osvětlení Eltodo (THMP)</t>
  </si>
  <si>
    <t>{61a61902-6990-4890-a825-56e101df06a3}</t>
  </si>
  <si>
    <t>4/M</t>
  </si>
  <si>
    <t>{2fb0f601-2ecf-4c11-8bc6-bcbf0e82ab15}</t>
  </si>
  <si>
    <t>4/MAT</t>
  </si>
  <si>
    <t>{6a7fc598-296c-481e-a25d-828bd31846f4}</t>
  </si>
  <si>
    <t>4/OST</t>
  </si>
  <si>
    <t>{8ea5d55a-c84b-4cc8-9955-21d178605b88}</t>
  </si>
  <si>
    <t>SO 06</t>
  </si>
  <si>
    <t>Přeložka plynovodu</t>
  </si>
  <si>
    <t>{a90d28ec-8f1e-4f35-aed8-f8d1afa3978b}</t>
  </si>
  <si>
    <t>SO 07</t>
  </si>
  <si>
    <t>Přeložky vodovodních přípojek</t>
  </si>
  <si>
    <t>{05032f5b-5613-46e7-91ef-f534c6aef080}</t>
  </si>
  <si>
    <t>SO 07.1</t>
  </si>
  <si>
    <t>Provizorní vodovodní přeložky</t>
  </si>
  <si>
    <t>{a665a150-31c2-46cb-8e78-601ab2c138f7}</t>
  </si>
  <si>
    <t>SO 07.2</t>
  </si>
  <si>
    <t>Definitivní vodovodní přeložky</t>
  </si>
  <si>
    <t>{78093fd2-25f8-4fdb-b580-02ad7e2571cd}</t>
  </si>
  <si>
    <t>SO 10</t>
  </si>
  <si>
    <t>Most</t>
  </si>
  <si>
    <t>{70f0b1c3-a85e-4809-9a47-54fa5dd2b544}</t>
  </si>
  <si>
    <t>821 11 21</t>
  </si>
  <si>
    <t>SO 11</t>
  </si>
  <si>
    <t>Opěrné zdi</t>
  </si>
  <si>
    <t>{e34b223a-04aa-4fe1-80c5-e472f41fde86}</t>
  </si>
  <si>
    <t>815 41</t>
  </si>
  <si>
    <t>SO 23</t>
  </si>
  <si>
    <t>Kanalizace dešťová</t>
  </si>
  <si>
    <t>{f2e0310c-bf33-4a31-9844-2ff5293439c4}</t>
  </si>
  <si>
    <t>SO 24</t>
  </si>
  <si>
    <t>Komunikace a zpevněné plochy</t>
  </si>
  <si>
    <t>{8bb9fa58-dd78-4d73-9d55-65f5f8be9e2f}</t>
  </si>
  <si>
    <t>SO 25</t>
  </si>
  <si>
    <t>Sadové úpravy</t>
  </si>
  <si>
    <t>{ba6c7f54-f579-41fc-aeb0-afd8804b5160}</t>
  </si>
  <si>
    <t>SO 26</t>
  </si>
  <si>
    <t>Úprava potoka</t>
  </si>
  <si>
    <t>{9196b964-ff11-4be3-834f-63f4a24aecb6}</t>
  </si>
  <si>
    <t>SO 30</t>
  </si>
  <si>
    <t>Plochy zařízení staveniště</t>
  </si>
  <si>
    <t>{775dce0c-b40c-461b-bc5e-c0345de7051a}</t>
  </si>
  <si>
    <t>SO 33</t>
  </si>
  <si>
    <t>Staveništní přípojka NN</t>
  </si>
  <si>
    <t>{7f208cdb-c8a2-4f68-9f5e-b7d71621c090}</t>
  </si>
  <si>
    <t>5/PRE</t>
  </si>
  <si>
    <t>Stavební odběr, část PRE</t>
  </si>
  <si>
    <t>{e1056924-e9a3-4829-8786-2e9e2df3db98}</t>
  </si>
  <si>
    <t>5/ODB</t>
  </si>
  <si>
    <t>Stavební odběr, část odběratel</t>
  </si>
  <si>
    <t>{accb5e5a-c143-47ae-8575-fc2548d11b1c}</t>
  </si>
  <si>
    <t>DIO</t>
  </si>
  <si>
    <t>Dopravně inženýrské opatření</t>
  </si>
  <si>
    <t>{d72d17b9-21ac-441a-bfa9-dd5f7911cad4}</t>
  </si>
  <si>
    <t>VON</t>
  </si>
  <si>
    <t>Vedlejší a ostatní náklady</t>
  </si>
  <si>
    <t>{99dafb6c-4516-4f84-840b-9cc61edc33ce}</t>
  </si>
  <si>
    <t>KRYCÍ LIST SOUPISU PRACÍ</t>
  </si>
  <si>
    <t>Objekt:</t>
  </si>
  <si>
    <t>SO 01 - Příprava území</t>
  </si>
  <si>
    <t>Soupis:</t>
  </si>
  <si>
    <t>SO 01.1 - Sejmutí ornice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</si>
  <si>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</si>
  <si>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</si>
  <si>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</si>
  <si>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</si>
  <si>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</si>
  <si>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</si>
  <si>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</si>
  <si>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</si>
  <si>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</si>
  <si>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</si>
  <si>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</si>
  <si>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</si>
  <si>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</si>
  <si>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</si>
  <si>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</si>
  <si>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</si>
  <si>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</si>
  <si>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</si>
  <si>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</si>
  <si>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</si>
  <si>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</si>
  <si>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</si>
  <si>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</si>
  <si>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</si>
  <si>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121101101</t>
  </si>
  <si>
    <t>Sejmutí ornice s přemístěním na vzdálenost do 50 m</t>
  </si>
  <si>
    <t>m3</t>
  </si>
  <si>
    <t>CS ÚRS 2019 01</t>
  </si>
  <si>
    <t>4</t>
  </si>
  <si>
    <t>749781349</t>
  </si>
  <si>
    <t>PP</t>
  </si>
  <si>
    <t>Sejmutí ornice nebo lesní půdy s vodorovným přemístěním na hromady v místě upotřebení nebo na dočasné či trvalé skládky se složením, na vzdálenost do 50 m</t>
  </si>
  <si>
    <t>P</t>
  </si>
  <si>
    <t>Poznámka k položce:_x000d_
předpoklad drn, degradovaná ornice - s naložením na dopravní prostředek</t>
  </si>
  <si>
    <t>VV</t>
  </si>
  <si>
    <t>"Sejmutí ornice v tl. 200mm" 730,1*0,2</t>
  </si>
  <si>
    <t>162701105-1</t>
  </si>
  <si>
    <t>Vodorovné přemístění výkopku/sypaniny z horniny tř. 1 až 4 na skládku dle dodavatele stavby včetně uložení</t>
  </si>
  <si>
    <t>-2083728328</t>
  </si>
  <si>
    <t>171201211</t>
  </si>
  <si>
    <t>Poplatek za uložení stavebního odpadu - zeminy a kameniva na skládce</t>
  </si>
  <si>
    <t>t</t>
  </si>
  <si>
    <t>797443475</t>
  </si>
  <si>
    <t>Poplatek za uložení stavebního odpadu na skládce (skládkovné) zeminy a kameniva zatříděného do Katalogu odpadů pod kódem 170 504</t>
  </si>
  <si>
    <t>146,02*1,8 'Přepočtené koeficientem množství</t>
  </si>
  <si>
    <t>SO 01.2 - Kácení</t>
  </si>
  <si>
    <t xml:space="preserve">    998 - Přesun hmot</t>
  </si>
  <si>
    <t>111201101</t>
  </si>
  <si>
    <t>Odstranění křovin a stromů průměru kmene do 100 mm i s kořeny z celkové plochy do 1000 m2</t>
  </si>
  <si>
    <t>m2</t>
  </si>
  <si>
    <t>1273587139</t>
  </si>
  <si>
    <t>Odstranění křovin a stromů s odstraněním kořenů průměru kmene do 100 mm do sklonu terénu 1 : 5, při celkové ploše do 1 000 m2</t>
  </si>
  <si>
    <t>Poznámka k položce:_x000d_
vč. odovzu mimo zastavěné území</t>
  </si>
  <si>
    <t>"Smýcení keřů" 501</t>
  </si>
  <si>
    <t>111201401</t>
  </si>
  <si>
    <t>Spálení křovin a stromů průměru kmene do 100 mm</t>
  </si>
  <si>
    <t>-1640826862</t>
  </si>
  <si>
    <t>Spálení odstraněných křovin a stromů na hromadách průměru kmene do 100 mm pro jakoukoliv plochu</t>
  </si>
  <si>
    <t>Poznámka k položce:_x000d_
příp. jiný způsob likvidace křovin vč. kořenů, dle dispozic zhotovitele</t>
  </si>
  <si>
    <t>112151111</t>
  </si>
  <si>
    <t>Směrové kácení stromů s rozřezáním a odvětvením D kmene do 200 mm</t>
  </si>
  <si>
    <t>kus</t>
  </si>
  <si>
    <t>223351410</t>
  </si>
  <si>
    <t>Pokácení stromu směrové v celku s odřezáním kmene a s odvětvením průměru kmene přes 100 do 200 mm</t>
  </si>
  <si>
    <t>Poznámka k položce:_x000d_
vč. likvidace dřevní hmoty dle dispozic zhotovitele</t>
  </si>
  <si>
    <t>"Kácení stromu průměru 100-200 mm vč. odstranění pařezu" 12</t>
  </si>
  <si>
    <t>112151112</t>
  </si>
  <si>
    <t>Směrové kácení stromů s rozřezáním a odvětvením D kmene do 300 mm</t>
  </si>
  <si>
    <t>-176121522</t>
  </si>
  <si>
    <t>Pokácení stromu směrové v celku s odřezáním kmene a s odvětvením průměru kmene přes 200 do 300 mm</t>
  </si>
  <si>
    <t>"Kácení stromu průměru 200-300 mm vč. odstranění pařezu" 7</t>
  </si>
  <si>
    <t>5</t>
  </si>
  <si>
    <t>112151113</t>
  </si>
  <si>
    <t>Směrové kácení stromů s rozřezáním a odvětvením D kmene do 400 mm</t>
  </si>
  <si>
    <t>1948050508</t>
  </si>
  <si>
    <t>Pokácení stromu směrové v celku s odřezáním kmene a s odvětvením průměru kmene přes 300 do 400 mm</t>
  </si>
  <si>
    <t>"Kácení stromu průměru 300-400 mm vč. odstranění pařezu" 5</t>
  </si>
  <si>
    <t>6</t>
  </si>
  <si>
    <t>112151511</t>
  </si>
  <si>
    <t>Řez a průklest stromů pomocí mobilní plošiny výšky do 10 m</t>
  </si>
  <si>
    <t>628160830</t>
  </si>
  <si>
    <t>Řez a průklest stromů pomocí mobilní plošiny výšky stromu do 10 m</t>
  </si>
  <si>
    <t>Poznámka k položce:_x000d_
vč. likvidace dřevní hmoty dle dispozic zhotovitele_x000d_
vč. odborného ošetření dřevin po řezu</t>
  </si>
  <si>
    <t>"prořez korun stromů" 5</t>
  </si>
  <si>
    <t>"prořez korun keřů (uvažováno 2m á kus)" 19,6/2</t>
  </si>
  <si>
    <t>7</t>
  </si>
  <si>
    <t>112201151</t>
  </si>
  <si>
    <t>Odstranění pařezů D do 0,2 m ve svahu do 1:1 s odklizením do 20 m a zasypáním jámy</t>
  </si>
  <si>
    <t>-353112978</t>
  </si>
  <si>
    <t>Odstranění pařezu na svahu přes 1:2 do 1:1 o průměru pařezu na řezné ploše do 200 mm</t>
  </si>
  <si>
    <t>8</t>
  </si>
  <si>
    <t>112201152</t>
  </si>
  <si>
    <t>Odstranění pařezů D do 0,3 m ve svahu do 1:1 s odklizením do 20 m a zasypáním jámy</t>
  </si>
  <si>
    <t>-1963848232</t>
  </si>
  <si>
    <t>Odstranění pařezu na svahu přes 1:2 do 1:1 o průměru pařezu na řezné ploše přes 200 do 300 mm</t>
  </si>
  <si>
    <t>9</t>
  </si>
  <si>
    <t>112201153</t>
  </si>
  <si>
    <t>Odstranění pařezů D do 0,4 m ve svahu do 1:1 s odklizením do 20 m a zasypáním jámy</t>
  </si>
  <si>
    <t>-761741380</t>
  </si>
  <si>
    <t>Odstranění pařezu na svahu přes 1:2 do 1:1 o průměru pařezu na řezné ploše přes 300 do 400 mm</t>
  </si>
  <si>
    <t>10</t>
  </si>
  <si>
    <t>184813232</t>
  </si>
  <si>
    <t>Ochranné oplocení kořenové zóny stromu na svahu do 1:1, výšky do 2000 mm</t>
  </si>
  <si>
    <t>m</t>
  </si>
  <si>
    <t>-955487270</t>
  </si>
  <si>
    <t>Ochranné oplocení kořenové zóny stromu na svahu přes 1:2 do 1:1, výšky přes 1500 do 2000 mm</t>
  </si>
  <si>
    <t xml:space="preserve">Poznámka k položce:_x000d_
Zachovávané stávající dřeviny budou po dobu výstavby ochráněny ve smyslu ČSN 83 9061 Technologie vegetačních úprav v krajině - Ochrana stromů, porostů a vegetačních ploch při stavebních pracích (bedněním z dřevěných prken s poly-styrenem do výšky 2,0 m) - stromy a keře_x000d_
</t>
  </si>
  <si>
    <t>"Ochrana zachovávaných 16ks stromů v. 2,0m" 16*4*1,5</t>
  </si>
  <si>
    <t>"Ochrana zachovávaných keřů v. 2,0m" 85,7</t>
  </si>
  <si>
    <t>11</t>
  </si>
  <si>
    <t>184813272</t>
  </si>
  <si>
    <t>Odstranění ochranného oplocení kořenové zóny stromu na svahu do 1:1, výšky do 2000 mm</t>
  </si>
  <si>
    <t>-2010330113</t>
  </si>
  <si>
    <t>Odstranění ochranného oplocení kořenové zóny stromu na svahu přes 1:2 do 1:1, výšky přes 1500 do 2000 mm</t>
  </si>
  <si>
    <t>998</t>
  </si>
  <si>
    <t>Přesun hmot</t>
  </si>
  <si>
    <t>12</t>
  </si>
  <si>
    <t>998231311</t>
  </si>
  <si>
    <t>Přesun hmot pro sadovnické a krajinářské úpravy vodorovně do 5000 m</t>
  </si>
  <si>
    <t>848763060</t>
  </si>
  <si>
    <t>Přesun hmot pro sadovnické a krajinářské úpravy - strojně dopravní vzdálenost do 5000 m</t>
  </si>
  <si>
    <t>SO 02 - Demolice</t>
  </si>
  <si>
    <t xml:space="preserve">    8 - Trubní vedení</t>
  </si>
  <si>
    <t xml:space="preserve">    9 - Ostatní konstrukce a práce, bourání</t>
  </si>
  <si>
    <t xml:space="preserve">    997 - Přesun sutě</t>
  </si>
  <si>
    <t>PSV - Práce a dodávky PSV</t>
  </si>
  <si>
    <t xml:space="preserve">    764 - Konstrukce klempířské</t>
  </si>
  <si>
    <t>113106134</t>
  </si>
  <si>
    <t>Rozebrání dlažeb ze zámkových dlaždic komunikací pro pěší strojně pl do 50 m2</t>
  </si>
  <si>
    <t>1884329016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</si>
  <si>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</si>
  <si>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"Dlážděný chodník v rámci stavby Horoměřická 833 (60 mm bet. dlažba)" 33,3</t>
  </si>
  <si>
    <t>-1128099628</t>
  </si>
  <si>
    <t>"Rozebrání dlážděného chodníku před č.p.2335 (předpoklad 60 mm bet. dlažba)" 26,1</t>
  </si>
  <si>
    <t>113107023</t>
  </si>
  <si>
    <t>Odstranění podkladu z kameniva drceného tl 300 mm při překopech ručně</t>
  </si>
  <si>
    <t>-414054833</t>
  </si>
  <si>
    <t>Odstranění podkladů nebo krytů při překopech inženýrských sítí s přemístěním hmot na skládku ve vzdálenosti do 3 m nebo s naložením na dopravní prostředek ručně z kameniva hrubého drceného, o tl. vrstvy přes 200 do 300 mm</t>
  </si>
  <si>
    <t>"Překop vozovky v místě přípojky vodovodu - předpoklad 250 mm nezpevněné vrstvy" 8,0</t>
  </si>
  <si>
    <t>113107163</t>
  </si>
  <si>
    <t>Odstranění podkladu z kameniva drceného tl 300 mm strojně pl přes 50 do 200 m2</t>
  </si>
  <si>
    <t>-1021793395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</si>
  <si>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</si>
  <si>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"Asfaltová vozovka Pod Habrovkou – předpoklad 250mm nezpevněné vrstvy" 59,6</t>
  </si>
  <si>
    <t>113107182</t>
  </si>
  <si>
    <t>Odstranění podkladu živičného tl 100 mm strojně pl přes 50 do 200 m2</t>
  </si>
  <si>
    <t>-1410247600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</si>
  <si>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</si>
  <si>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"Asfaltová vozovka Pod Habrovkou – předpoklad 100mm asfalt" 59,6</t>
  </si>
  <si>
    <t>113107223</t>
  </si>
  <si>
    <t>Odstranění podkladu z kameniva drceného tl 300 mm strojně pl přes 200 m2</t>
  </si>
  <si>
    <t>-1296230168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</si>
  <si>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</si>
  <si>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"Asfaltová vozovka Horoměřická – předpoklad 250mm nezpevněné vrstvy" 607,3</t>
  </si>
  <si>
    <t>113107230</t>
  </si>
  <si>
    <t>Odstranění podkladu z betonu prostého tl 100 mm strojně pl přes 200 m2</t>
  </si>
  <si>
    <t>-1958133887</t>
  </si>
  <si>
    <t>Odstranění podkladů nebo krytů strojně plochy jednotlivě přes 200 m2 s přemístěním hmot na skládku na vzdálenost do 20 m nebo s naložením na dopravní prostředek z betonu prostého, o tl. vrstvy do 100 mm</t>
  </si>
  <si>
    <t>"Asfaltová vozovka Horoměřická – předpoklad 100mm beton" 607,3</t>
  </si>
  <si>
    <t>113107243</t>
  </si>
  <si>
    <t>Odstranění podkladu živičného tl 150 mm strojně pl přes 200 m2</t>
  </si>
  <si>
    <t>-835165948</t>
  </si>
  <si>
    <t>Odstranění podkladů nebo krytů strojně plochy jednotlivě přes 200 m2 s přemístěním hmot na skládku na vzdálenost do 20 m nebo s naložením na dopravní prostředek živičných, o tl. vrstvy přes 100 do 150 mm</t>
  </si>
  <si>
    <t>"Asfaltová vozovka Horoměřická – předpoklad 150mm asfalt" 607,3</t>
  </si>
  <si>
    <t>113107322</t>
  </si>
  <si>
    <t>Odstranění podkladu z kameniva drceného tl 200 mm strojně pl do 50 m2</t>
  </si>
  <si>
    <t>311308132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</si>
  <si>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</si>
  <si>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"Vjezd asfalt – předpoklad 320 mm - 120mm nezpevněné vrstvy" 11,2</t>
  </si>
  <si>
    <t>"Nezpevněné plochy (předpoklad 200 mm štěrk)" 24,1</t>
  </si>
  <si>
    <t>1963622215</t>
  </si>
  <si>
    <t>"Dlážděný chodník v rámci stavby Horoměřická 833 (180 mm štěrkodrť)" 33,3</t>
  </si>
  <si>
    <t>-1818246227</t>
  </si>
  <si>
    <t>"Rozebrání dlážděného chodníku před č.p.2335 (předpoklad 180 mm štěrkodrť)" 26,1</t>
  </si>
  <si>
    <t>113107323</t>
  </si>
  <si>
    <t>Odstranění podkladu z kameniva drceného tl 300 mm strojně pl do 50 m2</t>
  </si>
  <si>
    <t>1864105191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</si>
  <si>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</si>
  <si>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"Asf. vozovka v rámci stavby Horoměřická 833 (220 mm štěrdkodrť)" 4,9</t>
  </si>
  <si>
    <t>13</t>
  </si>
  <si>
    <t>113107330</t>
  </si>
  <si>
    <t>Odstranění podkladu z betonu prostého tl 100 mm strojně pl do 50 m2</t>
  </si>
  <si>
    <t>-2071081852</t>
  </si>
  <si>
    <t>Odstranění podkladů nebo krytů strojně plochy jednotlivě do 50 m2 s přemístěním hmot na skládku na vzdálenost do 3 m nebo s naložením na dopravní prostředek z betonu prostého, o tl. vrstvy do 100 mm</t>
  </si>
  <si>
    <t>"Vjezd asfalt – předpoklad 320 mm - 100mm beton" 11,2</t>
  </si>
  <si>
    <t>14</t>
  </si>
  <si>
    <t>113107331</t>
  </si>
  <si>
    <t>Odstranění podkladu z betonu prostého tl 150 mm strojně pl do 50 m2</t>
  </si>
  <si>
    <t>-1873585690</t>
  </si>
  <si>
    <t>Odstranění podkladů nebo krytů strojně plochy jednotlivě do 50 m2 s přemístěním hmot na skládku na vzdálenost do 3 m nebo s naložením na dopravní prostředek z betonu prostého, o tl. vrstvy přes 100 do 150 mm</t>
  </si>
  <si>
    <t>"Asf. vozovka v rámci stavby Horoměřická 833 (130 mm beton)" 4,9</t>
  </si>
  <si>
    <t>113107332</t>
  </si>
  <si>
    <t>Odstranění podkladu z betonu prostého tl 300 mm strojně pl do 50 m2</t>
  </si>
  <si>
    <t>1438470651</t>
  </si>
  <si>
    <t>Odstranění podkladů nebo krytů strojně plochy jednotlivě do 50 m2 s přemístěním hmot na skládku na vzdálenost do 3 m nebo s naložením na dopravní prostředek z betonu prostého, o tl. vrstvy přes 150 do 300 mm</t>
  </si>
  <si>
    <t>"Betonový chodník tl. 200 mm" 0,5</t>
  </si>
  <si>
    <t>"Koryto Nebušického potoku – předpoklad 200 mm beton" 27,5</t>
  </si>
  <si>
    <t>16</t>
  </si>
  <si>
    <t>113107342</t>
  </si>
  <si>
    <t>Odstranění podkladu živičného tl 100 mm strojně pl do 50 m2</t>
  </si>
  <si>
    <t>-1659865250</t>
  </si>
  <si>
    <t>Odstranění podkladů nebo krytů strojně plochy jednotlivě do 50 m2 s přemístěním hmot na skládku na vzdálenost do 3 m nebo s naložením na dopravní prostředek živičných, o tl. vrstvy přes 50 do 100 mm</t>
  </si>
  <si>
    <t>"Vjezd asfalt – předpoklad 320 mm - 100mm asfalt" 11,2</t>
  </si>
  <si>
    <t>17</t>
  </si>
  <si>
    <t>113107344</t>
  </si>
  <si>
    <t>Odstranění podkladu živičného tl 200 mm strojně pl do 50 m2</t>
  </si>
  <si>
    <t>2012702253</t>
  </si>
  <si>
    <t>Odstranění podkladů nebo krytů strojně plochy jednotlivě do 50 m2 s přemístěním hmot na skládku na vzdálenost do 3 m nebo s naložením na dopravní prostředek živičných, o tl. vrstvy přes 150 do 200 mm</t>
  </si>
  <si>
    <t>"Asf. vozovka v rámci stavby Horoměřická 833 (170 mm asf. vrstvy)" 4,9</t>
  </si>
  <si>
    <t>18</t>
  </si>
  <si>
    <t>113154114</t>
  </si>
  <si>
    <t>Frézování živičného krytu tl 100 mm pruh š 0,5 m pl do 500 m2 bez překážek v trase</t>
  </si>
  <si>
    <t>1067868768</t>
  </si>
  <si>
    <t>Frézování živičného podkladu nebo krytu s naložením na dopravní prostředek plochy do 500 m2 bez překážek v trase pruhu šířky do 0,5 m, tloušťky vrstvy 100 mm</t>
  </si>
  <si>
    <t>"Frézování asfaltu v tl. 100mm" 106,9</t>
  </si>
  <si>
    <t>19</t>
  </si>
  <si>
    <t>113202111</t>
  </si>
  <si>
    <t>Vytrhání obrub krajníků obrubníků stojatých</t>
  </si>
  <si>
    <t>1710392663</t>
  </si>
  <si>
    <t>Vytrhání obrub s vybouráním lože, s přemístěním hmot na skládku na vzdálenost do 3 m nebo s naložením na dopravní prostředek z krajníků nebo obrubníků stojatých</t>
  </si>
  <si>
    <t>"Obrubník žulový OP4 vč. obetonování (v rámci stavby Horoměřická 833)" 10,1</t>
  </si>
  <si>
    <t>20</t>
  </si>
  <si>
    <t>1582763245</t>
  </si>
  <si>
    <t>"Žulové obrubníky před č.p.2335 vč. obetonování" 2,2</t>
  </si>
  <si>
    <t>113204111</t>
  </si>
  <si>
    <t>Vytrhání obrub záhonových</t>
  </si>
  <si>
    <t>-836241942</t>
  </si>
  <si>
    <t>Vytrhání obrub s vybouráním lože, s přemístěním hmot na skládku na vzdálenost do 3 m nebo s naložením na dopravní prostředek záhonových</t>
  </si>
  <si>
    <t>"Obrubník betonový sadový vč. obetonování (v rámci stavby Horoměřická 833)" 10,1</t>
  </si>
  <si>
    <t>Trubní vedení</t>
  </si>
  <si>
    <t>22</t>
  </si>
  <si>
    <t>820391811</t>
  </si>
  <si>
    <t>Bourání stávajícího potrubí ze ŽB DN přes 200 do 400</t>
  </si>
  <si>
    <t>-1156857831</t>
  </si>
  <si>
    <t>Bourání stávajícího potrubí ze železobetonu v otevřeném výkopu DN přes 200 do 400</t>
  </si>
  <si>
    <t>"Kanalizační potrubí (propustek DN 300 pod ul. Horoměřická)" 15,5</t>
  </si>
  <si>
    <t>Ostatní konstrukce a práce, bourání</t>
  </si>
  <si>
    <t>23</t>
  </si>
  <si>
    <t>919735112</t>
  </si>
  <si>
    <t>Řezání stávajícího živičného krytu hl do 100 mm</t>
  </si>
  <si>
    <t>-1766058118</t>
  </si>
  <si>
    <t>Řezání stávajícího živičného krytu nebo podkladu hloubky přes 50 do 100 mm</t>
  </si>
  <si>
    <t>"Zaříznutí asf. vozovky na tl. 100 mm" 59,1</t>
  </si>
  <si>
    <t>24</t>
  </si>
  <si>
    <t>961043111-1</t>
  </si>
  <si>
    <t>Bourání uličních vpustí kompletních</t>
  </si>
  <si>
    <t>-88771382</t>
  </si>
  <si>
    <t>"Vybourání uličních vpustí kompletních, vč. mříže nebo poklopu" 2</t>
  </si>
  <si>
    <t>25</t>
  </si>
  <si>
    <t>962021112</t>
  </si>
  <si>
    <t>Bourání mostních zdí a pilířů z kamene</t>
  </si>
  <si>
    <t>-918928004</t>
  </si>
  <si>
    <t>Bourání mostních konstrukcí zdiva a pilířů z kamene nebo cihel</t>
  </si>
  <si>
    <t>"MOST"</t>
  </si>
  <si>
    <t>"zděná křídla a poprsní zídky, tl. 0,80, plocha 22,0m2, 2 ks" 0,80*22,0*2</t>
  </si>
  <si>
    <t>"šikmé zděné křídlo k č.p. 2335, délka 3,0m, výška 7,20m, tl. 0,80" 0,80*3,0*7,20</t>
  </si>
  <si>
    <t>"zděný sloupek" 0,3*0,3*1,2</t>
  </si>
  <si>
    <t>"šikmé přizdívky svahu z lomového kamene, plocha 8,0 m2, tl. odhad 0,30, 4ks" 0,30*8,0*4</t>
  </si>
  <si>
    <t>26</t>
  </si>
  <si>
    <t>962033111</t>
  </si>
  <si>
    <t>Bourání zdiva z tvárnic ztraceného bednění včetně výplně z betonu do 1 m3</t>
  </si>
  <si>
    <t>1755080018</t>
  </si>
  <si>
    <t>Bourání zdiva nadzákladového z tvárnic ztraceného bednění včetně výplně z betonu a výztuže objemu do 1 m3</t>
  </si>
  <si>
    <t>Poznámka k položce:_x000d_
použitelné tvárnice uschovat pro zpětné použití!</t>
  </si>
  <si>
    <t>"Rozebrání opěrné zídky výšky 1 m z betonových tvárnic před č.p.2335 vč. bet. Základu (0,25 m3/bm)" 2,3*1,0*0,3+2,3*0,25</t>
  </si>
  <si>
    <t>27</t>
  </si>
  <si>
    <t>962042320</t>
  </si>
  <si>
    <t>Bourání zdiva nadzákladového z betonu prostého do 1 m3</t>
  </si>
  <si>
    <t>2051999615</t>
  </si>
  <si>
    <t>Bourání zdiva z betonu prostého nadzákladového objemu do 1 m3</t>
  </si>
  <si>
    <t>"Bet. podezdívka 0,30x2,00 m" 0,3*2,0*0,9</t>
  </si>
  <si>
    <t>28</t>
  </si>
  <si>
    <t>963021112</t>
  </si>
  <si>
    <t>Bourání mostní nosné konstrukce z kamene</t>
  </si>
  <si>
    <t>-411841294</t>
  </si>
  <si>
    <t>Bourání mostních konstrukcí nosných konstrukcí z kamene nebo cihel</t>
  </si>
  <si>
    <t>"MOST - tubus mostu cihelné zdivo, plocha příčného řezu 13,0 m2" 8,1*13,0</t>
  </si>
  <si>
    <t>29</t>
  </si>
  <si>
    <t>965043321</t>
  </si>
  <si>
    <t>Bourání podkladů pod dlažby betonových s potěrem nebo teracem tl do 100 mm pl do 1 m2</t>
  </si>
  <si>
    <t>277224051</t>
  </si>
  <si>
    <t>Bourání mazanin betonových s potěrem nebo teracem tl. do 100 mm, plochy do 1 m2</t>
  </si>
  <si>
    <t>"Betonový nájezd před vraty č.p.2335" 0,05</t>
  </si>
  <si>
    <t>30</t>
  </si>
  <si>
    <t>966001000-1</t>
  </si>
  <si>
    <t>Ochrana povrchových znaků inženýrských sítí</t>
  </si>
  <si>
    <t>kpl</t>
  </si>
  <si>
    <t>702538208</t>
  </si>
  <si>
    <t>"Ochrana povrchových znaků stávajících inž. sítí" 1</t>
  </si>
  <si>
    <t>31</t>
  </si>
  <si>
    <t>966003810</t>
  </si>
  <si>
    <t>Rozebrání oplocení s příčníky a dřevěnými sloupky z prken a latí</t>
  </si>
  <si>
    <t>-1547939999</t>
  </si>
  <si>
    <t>Rozebrání dřevěného oplocení se sloupky osové vzdálenosti do 4,00 m, výšky do 2,50 m, osazených do hloubky 1,00 m s příčníky a dřevěnými sloupky z prken a latí</t>
  </si>
  <si>
    <t>"šikmé zděné křídlo k č.p. 2335, vč. dřevěného plotu délky 2,35 m a výšky 1,0 m" 2,35</t>
  </si>
  <si>
    <t>32</t>
  </si>
  <si>
    <t>966005211</t>
  </si>
  <si>
    <t>Rozebrání a odstranění silničního zábradlí se sloupky osazenými do říms nebo krycích desek</t>
  </si>
  <si>
    <t>757546612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</si>
  <si>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</t>
  </si>
  <si>
    <t>Poznámka k položce:_x000d_
vč. odvozu do sběrných surovin</t>
  </si>
  <si>
    <t>"Zábradlí, ocelové trubkové, hmotnost 50 kg/bm, délky 7,50m" 7,5</t>
  </si>
  <si>
    <t>33</t>
  </si>
  <si>
    <t>966005311</t>
  </si>
  <si>
    <t>Rozebrání a odstranění silničního svodidla s jednou pásnicí</t>
  </si>
  <si>
    <t>2099234457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</si>
  <si>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</si>
  <si>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"Ocelová svodidla vč. sloupků" 88,6</t>
  </si>
  <si>
    <t>34</t>
  </si>
  <si>
    <t>966006132-1</t>
  </si>
  <si>
    <t>Odstranění sloupků značek dopravních nebo orientačních s betonovými patkami</t>
  </si>
  <si>
    <t>993332962</t>
  </si>
  <si>
    <t>Odstranění sloupků dopravních nebo orientačních značek s uložením hmot na vzdálenost do 20 m nebo s naložením na dopravní prostředek, se zásypem jam a jeho zhutněním s betonovou patkou</t>
  </si>
  <si>
    <t>Poznámka k položce:_x000d_
sloupky se očistí a odvezou do sběrných surovin</t>
  </si>
  <si>
    <t>"Vybourání sloupků svislého dopravního značení vč. bet. základu" 3</t>
  </si>
  <si>
    <t>35</t>
  </si>
  <si>
    <t>966006211</t>
  </si>
  <si>
    <t>Odstranění svislých dopravních značek ze sloupů, sloupků nebo konzol</t>
  </si>
  <si>
    <t>685007560</t>
  </si>
  <si>
    <t>Odstranění (demontáž) svislých dopravních značek s odklizením materiálu na skládku na vzdálenost do 20 m nebo s naložením na dopravní prostředek ze sloupů, sloupků nebo konzol</t>
  </si>
  <si>
    <t>Poznámka k položce:_x000d_
použitelné tabule uskladnit pro zpětné osazení, případně předat správci</t>
  </si>
  <si>
    <t>"Demontáž tabule svislého dopravního značení ze sloupků (3ks)" 5</t>
  </si>
  <si>
    <t>"Demontáž tabule svislého dopravního značení ze sloupů VO" 5</t>
  </si>
  <si>
    <t>36</t>
  </si>
  <si>
    <t>966007111</t>
  </si>
  <si>
    <t>Odstranění vodorovného značení frézováním barvy z čáry š do 125 mm</t>
  </si>
  <si>
    <t>-1467214437</t>
  </si>
  <si>
    <t>Odstranění vodorovného dopravního značení frézováním značeného barvou čáry šířky do 125 mm</t>
  </si>
  <si>
    <t>"Odstranění vodorovného dopravního značení např. frézováním (v rámci stavby Horoměřická 833) š. 0,125" 14</t>
  </si>
  <si>
    <t>37</t>
  </si>
  <si>
    <t>966007112</t>
  </si>
  <si>
    <t>Odstranění vodorovného značení frézováním barvy z čáry š do 250 mm</t>
  </si>
  <si>
    <t>-1422628605</t>
  </si>
  <si>
    <t>Odstranění vodorovného dopravního značení frézováním značeného barvou čáry šířky do 250 mm</t>
  </si>
  <si>
    <t>"Odstranění vodorovného dopravního značení např. frézováním (v rámci stavby Horoměřická 833) š. 0,25" 15,3</t>
  </si>
  <si>
    <t>38</t>
  </si>
  <si>
    <t>966008212</t>
  </si>
  <si>
    <t>Bourání odvodňovacího žlabu z betonových příkopových tvárnic š do 800 mm</t>
  </si>
  <si>
    <t>-1086428712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</si>
  <si>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</si>
  <si>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"Betonové žlabovky š.0,60 m včetně obetonování" 32,0</t>
  </si>
  <si>
    <t>39</t>
  </si>
  <si>
    <t>966051111</t>
  </si>
  <si>
    <t>Bourání betonových palisád osazovaných v řadě</t>
  </si>
  <si>
    <t>112697230</t>
  </si>
  <si>
    <t>Bourání palisád betonových osazených v řadě</t>
  </si>
  <si>
    <t>"Rozebrání palisádové zídky DN200 mm a výšky 0,80 m vč. obetonování - koef. 1,3 (v rámci stavby Horoměřická 833)" 0,2*0,8*1,5*1,3</t>
  </si>
  <si>
    <t>40</t>
  </si>
  <si>
    <t>966071711</t>
  </si>
  <si>
    <t>Bourání sloupků a vzpěr plotových ocelových do 2,5 m zabetonovaných</t>
  </si>
  <si>
    <t>1928163679</t>
  </si>
  <si>
    <t>Bourání plotových sloupků a vzpěr ocelových trubkových nebo profilovaných výšky do 2,50 m zabetonovaných</t>
  </si>
  <si>
    <t>"Drátěné oplocení výšky 1,60 m s ocelovými sloupky" 4</t>
  </si>
  <si>
    <t>"Oplocení s rámovou výplní výšky 0,90 m" 2</t>
  </si>
  <si>
    <t>41</t>
  </si>
  <si>
    <t>966071821</t>
  </si>
  <si>
    <t>Rozebrání oplocení z drátěného pletiva se čtvercovými oky výšky do 1,6 m</t>
  </si>
  <si>
    <t>1771655621</t>
  </si>
  <si>
    <t>Rozebrání oplocení z pletiva drátěného se čtvercovými oky, výšky do 1,6 m</t>
  </si>
  <si>
    <t>"Drátěné oplocení výšky 1,60 m s ocelovými sloupky" 5,8</t>
  </si>
  <si>
    <t>42</t>
  </si>
  <si>
    <t>966072810</t>
  </si>
  <si>
    <t>Rozebrání rámového oplocení na ocelové sloupky výšky do 1m</t>
  </si>
  <si>
    <t>652526250</t>
  </si>
  <si>
    <t>Rozebrání oplocení z dílců rámových na ocelové sloupky, výšky do 1 m</t>
  </si>
  <si>
    <t>Poznámka k položce:_x000d_
vč. odvozu do sběrných surovin_x000d_
_x000d_
(viz detail č.4, příloha č.C9-7)</t>
  </si>
  <si>
    <t>"Oplocení s rámovou výplní výšky 0,90 m" 1,6</t>
  </si>
  <si>
    <t>997</t>
  </si>
  <si>
    <t>Přesun sutě</t>
  </si>
  <si>
    <t>43</t>
  </si>
  <si>
    <t>997013801</t>
  </si>
  <si>
    <t>Poplatek za uložení na skládce (skládkovné) stavebního odpadu betonového kód odpadu 170 101</t>
  </si>
  <si>
    <t>141765098</t>
  </si>
  <si>
    <t>Poplatek za uložení stavebního odpadu na skládce (skládkovné) z prostého betonu zatříděného do Katalogu odpadů pod kódem 170 101</t>
  </si>
  <si>
    <t>"Horoměřická 833"</t>
  </si>
  <si>
    <t>"dlažba" 8,658</t>
  </si>
  <si>
    <t>"beton" 1,593+0,404+4,4+0,811</t>
  </si>
  <si>
    <t>44</t>
  </si>
  <si>
    <t>153282054</t>
  </si>
  <si>
    <t>"před č.p.2335"</t>
  </si>
  <si>
    <t>"dlažba" 6,786</t>
  </si>
  <si>
    <t>"beton" 0,11</t>
  </si>
  <si>
    <t>45</t>
  </si>
  <si>
    <t>-1746957159</t>
  </si>
  <si>
    <t>"MOST + ostatní"</t>
  </si>
  <si>
    <t>"beton" 145,752+2,688+17,5+2,657+1,188+11,2</t>
  </si>
  <si>
    <t>46</t>
  </si>
  <si>
    <t>997013802</t>
  </si>
  <si>
    <t>Poplatek za uložení na skládce (skládkovné) stavebního odpadu železobetonového kód odpadu 170 101</t>
  </si>
  <si>
    <t>-1586477729</t>
  </si>
  <si>
    <t>Poplatek za uložení stavebního odpadu na skládce (skládkovné) z armovaného betonu zatříděného do Katalogu odpadů pod kódem 170 101</t>
  </si>
  <si>
    <t>"železobeton" 5,58</t>
  </si>
  <si>
    <t>47</t>
  </si>
  <si>
    <t>997013803</t>
  </si>
  <si>
    <t>Poplatek za uložení na skládce (skládkovné) stavebního odpadu cihelného kód odpadu 170 102</t>
  </si>
  <si>
    <t>-50156829</t>
  </si>
  <si>
    <t>Poplatek za uložení stavebního odpadu na skládce (skládkovné) cihelného zatříděného do Katalogu odpadů pod kódem 170 102</t>
  </si>
  <si>
    <t>"cihelné zdivo" 52,588*2,49+262,197</t>
  </si>
  <si>
    <t>48</t>
  </si>
  <si>
    <t>997221551-1</t>
  </si>
  <si>
    <t>Vodorovná doprava suti na skládku ze sypkých materiálů včetně uložení na vzdálenost dle dodavatele stavby</t>
  </si>
  <si>
    <t>-788565587</t>
  </si>
  <si>
    <t>Vodorovná doprava suti na skládku bez naložení, ale se složením a s hrubým urovnáním ze sypkých materiálů, na vzdálenost dle dodavatele stavby</t>
  </si>
  <si>
    <t>"kamenivo" 9,657+2,156</t>
  </si>
  <si>
    <t>49</t>
  </si>
  <si>
    <t>-523548840</t>
  </si>
  <si>
    <t>"kamenivo" 7,569</t>
  </si>
  <si>
    <t>50</t>
  </si>
  <si>
    <t>-1077131979</t>
  </si>
  <si>
    <t>"kamenivo" 3,52+26,224+267,212+10,237</t>
  </si>
  <si>
    <t>"frézovaná" 27,366</t>
  </si>
  <si>
    <t>51</t>
  </si>
  <si>
    <t>997221561-1</t>
  </si>
  <si>
    <t>Vodorovná doprava suti na skládku z kusových materiálů včetně uložení na vzdálenost dle dodavatele stavby</t>
  </si>
  <si>
    <t>1541485624</t>
  </si>
  <si>
    <t>Vodorovná doprava suti na skládku bez naložení, ale se složením a s hrubým urovnáním z kusových materiálů na vzdálenost dle dodavatele stavby</t>
  </si>
  <si>
    <t>"živice" 2,205</t>
  </si>
  <si>
    <t>"kamen" 2,071</t>
  </si>
  <si>
    <t>52</t>
  </si>
  <si>
    <t>-816702414</t>
  </si>
  <si>
    <t>"kamen" 0,451</t>
  </si>
  <si>
    <t>53</t>
  </si>
  <si>
    <t>667981037</t>
  </si>
  <si>
    <t>"živice" 13,112+191,907+2,464</t>
  </si>
  <si>
    <t>"kamen" 9,6*2,49</t>
  </si>
  <si>
    <t>54</t>
  </si>
  <si>
    <t>997223845</t>
  </si>
  <si>
    <t>Poplatek za uložení na skládce (skládkovné) odpadu asfaltového bez dehtu kód odpadu 170 302</t>
  </si>
  <si>
    <t>-1864197820</t>
  </si>
  <si>
    <t>Poplatek za uložení stavebního odpadu na skládce (skládkovné) asfaltového bez obsahu dehtu zatříděného do Katalogu odpadů pod kódem 170 302</t>
  </si>
  <si>
    <t>55</t>
  </si>
  <si>
    <t>1658671458</t>
  </si>
  <si>
    <t>56</t>
  </si>
  <si>
    <t>997223855</t>
  </si>
  <si>
    <t>Poplatek za uložení na skládce (skládkovné) zeminy a kameniva kód odpadu 170 504</t>
  </si>
  <si>
    <t>363493014</t>
  </si>
  <si>
    <t>57</t>
  </si>
  <si>
    <t>-1334739655</t>
  </si>
  <si>
    <t>58</t>
  </si>
  <si>
    <t>860311083</t>
  </si>
  <si>
    <t>59</t>
  </si>
  <si>
    <t>998212111</t>
  </si>
  <si>
    <t>Přesun hmot pro mosty zděné, monolitické betonové nebo ocelové v do 20 m</t>
  </si>
  <si>
    <t>-2137646113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</si>
  <si>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</si>
  <si>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</si>
  <si>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</si>
  <si>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764</t>
  </si>
  <si>
    <t>Konstrukce klempířské</t>
  </si>
  <si>
    <t>60</t>
  </si>
  <si>
    <t>764002812-1</t>
  </si>
  <si>
    <t>Demontáž okapového svodu</t>
  </si>
  <si>
    <t>-1271597946</t>
  </si>
  <si>
    <t>Demontáž klempířských konstrukcí okapového svodu</t>
  </si>
  <si>
    <t>"Okapový svod na mostu (délka svodu 6,0m)" 6</t>
  </si>
  <si>
    <t>SO 03 - Přeložky vedení NN</t>
  </si>
  <si>
    <t>SO 03.1 - Provizorní přeložka vedení NN PREdi</t>
  </si>
  <si>
    <t>Úroveň 3:</t>
  </si>
  <si>
    <t>1/M - Zemní a montážní práce</t>
  </si>
  <si>
    <t>Ing. Martin Krupička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</si>
  <si>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</si>
  <si>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</si>
  <si>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</si>
  <si>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</si>
  <si>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OST - Ostatní</t>
  </si>
  <si>
    <t>M</t>
  </si>
  <si>
    <t>Práce a dodávky M</t>
  </si>
  <si>
    <t>21-M</t>
  </si>
  <si>
    <t>Elektromontáže</t>
  </si>
  <si>
    <t>210101234.P</t>
  </si>
  <si>
    <t>Propojení kabelů celoplastových spojkou do 1 kV venkovní smršťovací žíly do 4x25až35 mm2</t>
  </si>
  <si>
    <t>CS PREdi 2018 01</t>
  </si>
  <si>
    <t>64</t>
  </si>
  <si>
    <t>-825010153</t>
  </si>
  <si>
    <t>Propojení kabelů nebo vodičů spojkou do 1 kV venkovní smršťovací kabelů celoplastových, počtu a průřezu žil do 4 x 25 až 35 mm2</t>
  </si>
  <si>
    <t>000108952</t>
  </si>
  <si>
    <t>spojka kabel. Al lis. 25 ALU-H</t>
  </si>
  <si>
    <t>ks</t>
  </si>
  <si>
    <t>128</t>
  </si>
  <si>
    <t>-878058739</t>
  </si>
  <si>
    <t>000110124</t>
  </si>
  <si>
    <t>spojka smršťovací SMH4 16-50/042 CELLPACK</t>
  </si>
  <si>
    <t>1707332042</t>
  </si>
  <si>
    <t>210101237.P</t>
  </si>
  <si>
    <t>Propojení kabelů celoplastových spojkou do 1 kV venkovní smršťovací do 3x185+90až240+120</t>
  </si>
  <si>
    <t>1223134284</t>
  </si>
  <si>
    <t>Propojení kabelů nebo vodičů spojkou do 1 kV venkovní smršťovací kabelů celoplastových, počtu a průřezu žil do 3 x 185 + 95 až 240 + 120 mm2</t>
  </si>
  <si>
    <t>000103586</t>
  </si>
  <si>
    <t>spojka kabel. Al lis. 240 ALU-H</t>
  </si>
  <si>
    <t>-1750507361</t>
  </si>
  <si>
    <t>000108950</t>
  </si>
  <si>
    <t>spojka kabel. Al lis. 95 ALU-H</t>
  </si>
  <si>
    <t>-152192308</t>
  </si>
  <si>
    <t>000103222</t>
  </si>
  <si>
    <t>spojka smršťovací SMH4 95-300/042 CELLPACK.</t>
  </si>
  <si>
    <t>-888706645</t>
  </si>
  <si>
    <t>210901070.P</t>
  </si>
  <si>
    <t xml:space="preserve">Montáž hliníkových kabelů AYKY, 1kV 4x25 mm2 volně uložených
</t>
  </si>
  <si>
    <t>-251711686</t>
  </si>
  <si>
    <t>Montáž kabelů hliníkových bez ukončení do 1 kV uložených volně AYKY, 1 kV, počtu a průřezu žil 4 x 25 mm2</t>
  </si>
  <si>
    <t>210901098.P</t>
  </si>
  <si>
    <t>Montáž hliníkových kabelů AYKY 1kV 3x240+120 mm2 volně uložených</t>
  </si>
  <si>
    <t>592511644</t>
  </si>
  <si>
    <t>Montáž kabelů hliníkových bez ukončení do 1 kV uložených pevně AYKY, 1 kV, počtu a průřezu žil 3 x 240 +120 mm2</t>
  </si>
  <si>
    <t>22-M</t>
  </si>
  <si>
    <t>Montáže technologických zařízení pro dopravní stavby</t>
  </si>
  <si>
    <t>46-M</t>
  </si>
  <si>
    <t>Zemní práce při extr.mont.pracích</t>
  </si>
  <si>
    <t>460010024.P</t>
  </si>
  <si>
    <t>Vytyčení trati vedení kabelového podzemního v zástavbě</t>
  </si>
  <si>
    <t>km</t>
  </si>
  <si>
    <t>-1974522153</t>
  </si>
  <si>
    <t>Vytyčení trasy vedení včetně pochůzky projektovanou tratí, vyznačení budoucí trasy, rozmístění, očíslování a označení opěrných bodů, označení překážek a míst pro kabelové prostupy a podchodové štoly kabelového ( podzemního ) v zástavbě</t>
  </si>
  <si>
    <t>460010031.P</t>
  </si>
  <si>
    <t>Vytyčení a vypískání poduličního zařízení trasy vedení cizí firmou</t>
  </si>
  <si>
    <t>1090128956</t>
  </si>
  <si>
    <t>460010032.P</t>
  </si>
  <si>
    <t>Vytyčení a vypískání poduličního zařízení trasy vedení firmou SITEL</t>
  </si>
  <si>
    <t>1348655377</t>
  </si>
  <si>
    <t>460200163.P</t>
  </si>
  <si>
    <t>Hloubení kabelových zapažených a nezapažených rýh ručně š 35 cm, hl 80 cm, v hornině tř 3</t>
  </si>
  <si>
    <t>-1657133850</t>
  </si>
  <si>
    <t>Hloubení kabelových rýh včetně urovnání dna, přemístění výkopku do vzdálenosti 3 m od okraje jámy nebo naložení na dopravní prostředek ručně šířky 35 cm, hloubky 80 cm, v hornině třídy 3</t>
  </si>
  <si>
    <t>460200303.P</t>
  </si>
  <si>
    <t>Hloubení kabelových zapažených a nezapažených rýh ručně š 50 cm, hl 120 cm, v hornině tř 3</t>
  </si>
  <si>
    <t>-1294782140</t>
  </si>
  <si>
    <t>Hloubení kabelových rýh včetně urovnání dna, přemístění výkopku do vzdálenosti 3 m od okraje jámy nebo naložení na dopravní prostředek ručně šířky 50 cm, hloubky 120 cm, v hornině třídy 3</t>
  </si>
  <si>
    <t>460230003.P</t>
  </si>
  <si>
    <t>Hloubení zapažených a nezapažených jam kabelových spojek do 1 kV ručně v hornině tř 3 (1,2 m3)</t>
  </si>
  <si>
    <t>477916133</t>
  </si>
  <si>
    <t>Ostatní vykopávky ručně hloubení jam kabelových spojek včetně přemístění výkopku do 3 m nebo naložení na dopravní prostředek do 1 kV, v hornině třídy 3</t>
  </si>
  <si>
    <t>460421141.P</t>
  </si>
  <si>
    <t>Lože kabelů písek, štěrkopísek tl 10 cm nad kabel, beton nebo plast deska 50x25 cm, š lože do 35 cm</t>
  </si>
  <si>
    <t>-1032119011</t>
  </si>
  <si>
    <t>Kabelové lože včetně podsypu, zhutnění a urovnání povrchu z písku nebo štěrkopísku tloušťky 10 cm nad kabel zakryté betonovými nebo plastovými deskami vel. 50 x 25 cm, šířky lože do 35 cm</t>
  </si>
  <si>
    <t>000111978</t>
  </si>
  <si>
    <t>deska zákrytová PVC 300x1000x2-CWS potisk PREdi</t>
  </si>
  <si>
    <t>197239000</t>
  </si>
  <si>
    <t>460510056.P</t>
  </si>
  <si>
    <t>Kabelové prostupy z trub plastových do rýhy bez obsypu, průměru do 20 cm (pro chráničky 200)</t>
  </si>
  <si>
    <t>-1743132904</t>
  </si>
  <si>
    <t>Kabelové prostupy z trub plastových včetně osazení, utěsnění a spárování do rýhy, bez výkopových prací bez obsypu, vnitřního průměru přes 15 do 20 cm (pro chráničky 200)</t>
  </si>
  <si>
    <t>000999108</t>
  </si>
  <si>
    <t>chránička trubka vrapovaná, červená pr.200 dle KP</t>
  </si>
  <si>
    <t>1343567856</t>
  </si>
  <si>
    <t>460510055.P</t>
  </si>
  <si>
    <t>Kabelové prostupy z trub plastových do rýhy bez obsypu, průměru do 15 cm (pro chráničky 160)</t>
  </si>
  <si>
    <t>19094793</t>
  </si>
  <si>
    <t>Kabelové prostupy z trub plastových včetně osazení, utěsnění a spárování do rýhy, bez výkopových prací bez obsypu, vnitřního průměru přes 10 do 15 cm (pro chráničky 160)</t>
  </si>
  <si>
    <t>000999106111</t>
  </si>
  <si>
    <t>chránička trubka vrapovaná,červená pr.160 dle KP</t>
  </si>
  <si>
    <t>952729299</t>
  </si>
  <si>
    <t>000999105</t>
  </si>
  <si>
    <t>pěna montážní PUR 750ml</t>
  </si>
  <si>
    <t>1317450768</t>
  </si>
  <si>
    <t>460510055.P1</t>
  </si>
  <si>
    <t>-337747156</t>
  </si>
  <si>
    <t>0009991061</t>
  </si>
  <si>
    <t>chránička trubka vrapovaná,červená pr.160 dle KP NAKLAPAVACI</t>
  </si>
  <si>
    <t>-1779740644</t>
  </si>
  <si>
    <t>000999106</t>
  </si>
  <si>
    <t>-129719219</t>
  </si>
  <si>
    <t>460520151.P</t>
  </si>
  <si>
    <t>Křižovatka betonového kabelového žlabu s inženýrskými sítěmi bez zásypu</t>
  </si>
  <si>
    <t>-732849854</t>
  </si>
  <si>
    <t>Kabelové žlaby a kryty křižovatka betonového kabelového žlabu s inženýrskými sítěmi, včetně úpravy dna rýhy a zakrytím žlabu bez zásypu</t>
  </si>
  <si>
    <t>460560143.P</t>
  </si>
  <si>
    <t>Zásyp rýh ručně šířky 35 cm, hloubky 60 cm, z horniny třídy 3</t>
  </si>
  <si>
    <t>-1742147459</t>
  </si>
  <si>
    <t>Ruční zásyp rýh kabelových včetně zhutnění a uložení výkopku do vrstev a urovnání povrchu šířky 35 cm hloubky 60 cm, v hornině třídy 3</t>
  </si>
  <si>
    <t>460560273.P</t>
  </si>
  <si>
    <t>Zásyp rýh ručně šířky 50 cm, hloubky 90 cm, z horniny třídy 3</t>
  </si>
  <si>
    <t>355721951</t>
  </si>
  <si>
    <t>Ruční zásyp rýh kabelových včetně zhutnění a uložení výkopku do vrstev a urovnání povrchu šířky 50 cm hloubky 90 cm, v hornině třídy 3</t>
  </si>
  <si>
    <t>460561601.P</t>
  </si>
  <si>
    <t>Zásyp jam (sondy startovací jámy) ručně, z horniny třídy 3</t>
  </si>
  <si>
    <t>1736930941</t>
  </si>
  <si>
    <t>Ruční zásyp jam (sondy starovací jámy) včetně zhutnění a uložení výkopku do vrstev a urovnání povrchu, v hornině třídy 3</t>
  </si>
  <si>
    <t>460600023.P</t>
  </si>
  <si>
    <t>Vodorovné přemístění horniny jakékoliv třídy do 1000 m</t>
  </si>
  <si>
    <t>1159231729</t>
  </si>
  <si>
    <t>Přemístění (odvoz) horniny, suti a vybouraných hmot a poplatek za skládku vodorovné přemístění horniny, suti a vybouraných hmot na vzdálenost přes 500 do 1000 m</t>
  </si>
  <si>
    <t>460600031.P</t>
  </si>
  <si>
    <t>Příplatek k vodorovnému přemístění horniny za každých dalších 1000 m (km x m3)</t>
  </si>
  <si>
    <t>897626180</t>
  </si>
  <si>
    <t>Přemístění (odvoz) horniny, suti a vybouraných hmot a poplatek za skládku vodorovné přemístění horniny, suti a vybouraných hmot na vzdálenost Příplatek k ceně -0023 za každých dalších i započatých 1000 m</t>
  </si>
  <si>
    <t>3,755*20 'Přepočtené koeficientem množství</t>
  </si>
  <si>
    <t>460600082.P</t>
  </si>
  <si>
    <t>Poplatek za skládku zeminy</t>
  </si>
  <si>
    <t>-1336713655</t>
  </si>
  <si>
    <t>Přemístění (odvoz) horniny, suti a vybouraných hmot a poplatek za skládku poplatek za skládku zeminy</t>
  </si>
  <si>
    <t>OST</t>
  </si>
  <si>
    <t>119002121.A</t>
  </si>
  <si>
    <t>přechodová lávka do 2m - zřízení</t>
  </si>
  <si>
    <t>262144</t>
  </si>
  <si>
    <t>-472869977</t>
  </si>
  <si>
    <t>Pomocné konstrukce při zabezpečení výkopu přechodová lávka do 2m včetně zábradlí pro zabezpečení výkopů - zřízení</t>
  </si>
  <si>
    <t>119002122.A</t>
  </si>
  <si>
    <t>přechodová lávka do 2m - odstranění</t>
  </si>
  <si>
    <t>448344637</t>
  </si>
  <si>
    <t>Pomocné konstrukce při zabezpečení výkopu přechodová lávka do 2m včetně zábradlí pro zabezpečení výkopů - odstranění</t>
  </si>
  <si>
    <t>1/MAT - Materiál</t>
  </si>
  <si>
    <t>000120488</t>
  </si>
  <si>
    <t xml:space="preserve">kabel 1-AYKY 3x240+120  1kV</t>
  </si>
  <si>
    <t>-1939741187</t>
  </si>
  <si>
    <t xml:space="preserve">kabel 1-AYKY-J-OT 3x240+120  1kV</t>
  </si>
  <si>
    <t>000108158</t>
  </si>
  <si>
    <t xml:space="preserve">kabel AYKY 4x25  1kV</t>
  </si>
  <si>
    <t>109678221</t>
  </si>
  <si>
    <t xml:space="preserve">kabel AYKY 3x120+ 70  1kV</t>
  </si>
  <si>
    <t>000105031</t>
  </si>
  <si>
    <t>štítek kabelový s tiskem</t>
  </si>
  <si>
    <t>259962865</t>
  </si>
  <si>
    <t>000109863</t>
  </si>
  <si>
    <t>spray odmašťovací Nr.121/400ml</t>
  </si>
  <si>
    <t>-774873937</t>
  </si>
  <si>
    <t>735580100</t>
  </si>
  <si>
    <t>páska výstražná "VSTUP ZAKÁZÁN" 200 m</t>
  </si>
  <si>
    <t>783914344</t>
  </si>
  <si>
    <t>000VLASTNI SIGN</t>
  </si>
  <si>
    <t>Signalizační spray</t>
  </si>
  <si>
    <t>2096543236</t>
  </si>
  <si>
    <t>1/OST - Ostatní</t>
  </si>
  <si>
    <t>210280002.P</t>
  </si>
  <si>
    <t>Zkoušky a prohlídky el rozvodů a zařízení celková prohlídka pro objem mtž prací do 500 000 Kč</t>
  </si>
  <si>
    <t>984552821</t>
  </si>
  <si>
    <t>Zkoušky a prohlídky elektrických rozvodů a zařízení celková prohlídka, zkoušení, měření a vyhotovení revizní zprávy pro objem montážních prací přes 100 do 500 tisíc Kč</t>
  </si>
  <si>
    <t>210320001.P</t>
  </si>
  <si>
    <t>Ostatní práce nezahrnuté v katalogu - HZS manipulace v síti NN četa</t>
  </si>
  <si>
    <t>hod</t>
  </si>
  <si>
    <t>-313730746</t>
  </si>
  <si>
    <t>Ostatní práce nezahrnuté v katalogu HZS</t>
  </si>
  <si>
    <t>460561701.P</t>
  </si>
  <si>
    <t>Zkoušky hutnění zasypaných rýh</t>
  </si>
  <si>
    <t>-1690799934</t>
  </si>
  <si>
    <t>000010035.P</t>
  </si>
  <si>
    <t>Vypracování dokumentace skutečného provedení v digitální formě kabelů NN</t>
  </si>
  <si>
    <t>-906200466</t>
  </si>
  <si>
    <t>Projektové práce, inženýrská a kompletační činnost vypracování dokumentace skutečného provedení v digitální formě kabelů NN</t>
  </si>
  <si>
    <t>000010901.P</t>
  </si>
  <si>
    <t>Inženýrská činnost při realizaci stavby</t>
  </si>
  <si>
    <t>-969234266</t>
  </si>
  <si>
    <t>Projektové práce, inženýrská a kompletační činnost ostatní práce - inženýrská činnost při realizaci stavby</t>
  </si>
  <si>
    <t>000020011.P</t>
  </si>
  <si>
    <t>Geodetické zaměření kabelové trasy do 100 m</t>
  </si>
  <si>
    <t>-588099056</t>
  </si>
  <si>
    <t>Geodetické a geometrické zaměření stavby kabelové stavby geodetické a geometrické zaměření trasy do 100 m</t>
  </si>
  <si>
    <t>000020021.P</t>
  </si>
  <si>
    <t>Vytýčení hranice pozemku - trasa do 100 m vytýčení spojkovišť</t>
  </si>
  <si>
    <t>1648826597</t>
  </si>
  <si>
    <t>Geodetické a geometrické zaměření stavby ostatní geodetické práce vytýčení hranice pozemku trasa do 100 m</t>
  </si>
  <si>
    <t>SO 03.2 - Definitivní přeložka vedení NN PREdi</t>
  </si>
  <si>
    <t>2/M - Zemní a montážní práce</t>
  </si>
  <si>
    <t>210021057.P</t>
  </si>
  <si>
    <t>Montáž příchytek kovových typ Sonap profil do 74 mm</t>
  </si>
  <si>
    <t>-2037500336</t>
  </si>
  <si>
    <t>Ostatní elektromontážní doplňkové práce montáž příchytek pro kabely kovových typ Sonap, profilu přes 54 do 74 mm</t>
  </si>
  <si>
    <t>000102987</t>
  </si>
  <si>
    <t>příchytka kabel.KHF 35-54</t>
  </si>
  <si>
    <t>1971779677</t>
  </si>
  <si>
    <t>210100193.P</t>
  </si>
  <si>
    <t>Ukončení kabelů smršťovací rozdělovací hlavou nebo páskou se zapojením žíly do 3x240+120 mm2</t>
  </si>
  <si>
    <t>1835827560</t>
  </si>
  <si>
    <t>Ukončení kabelů smršťovací záklopkou nebo páskou se zapojením počtu a průřezu žil do 3 x 240 + 120 mm2</t>
  </si>
  <si>
    <t>000120973</t>
  </si>
  <si>
    <t>koncovka rozděl.SEH5 100-42- CELLPACK</t>
  </si>
  <si>
    <t>1297246269</t>
  </si>
  <si>
    <t>165667563</t>
  </si>
  <si>
    <t>886875134</t>
  </si>
  <si>
    <t>000103692</t>
  </si>
  <si>
    <t>spojka kabel. Al lis. 120 ALU-H</t>
  </si>
  <si>
    <t>-39600151</t>
  </si>
  <si>
    <t>1446505560</t>
  </si>
  <si>
    <t>Manipulace v síti - elektromontér</t>
  </si>
  <si>
    <t>-1158224414</t>
  </si>
  <si>
    <t>210901078.P</t>
  </si>
  <si>
    <t>-1788627235</t>
  </si>
  <si>
    <t>Montáž kabelů hliníkových bez ukončení do 1 kV uložených volně AYKY, 1 kV, počtu a průřezu žil 3 x 240 +120 mm2</t>
  </si>
  <si>
    <t>2016227795</t>
  </si>
  <si>
    <t>1359264520</t>
  </si>
  <si>
    <t>-510967808</t>
  </si>
  <si>
    <t>1089284360</t>
  </si>
  <si>
    <t>2044990824</t>
  </si>
  <si>
    <t>1595948065</t>
  </si>
  <si>
    <t>-355491501</t>
  </si>
  <si>
    <t>-1486850169</t>
  </si>
  <si>
    <t>-193172979</t>
  </si>
  <si>
    <t>419751311</t>
  </si>
  <si>
    <t>90709657</t>
  </si>
  <si>
    <t>139806027</t>
  </si>
  <si>
    <t>-1048917570</t>
  </si>
  <si>
    <t>460510075.P</t>
  </si>
  <si>
    <t>Kabelové prostupy z trub plastových do rýhy s obetonováním, průměru do 15 cm (pro chráničky 160)</t>
  </si>
  <si>
    <t>-133962441</t>
  </si>
  <si>
    <t>Kabelové prostupy z trub plastových včetně osazení, utěsnění a spárování do rýhy, bez výkopových prací s obetonováním, vnitřního průměru přes 10 do 15 cm (pro chráničky 160)</t>
  </si>
  <si>
    <t>625503544</t>
  </si>
  <si>
    <t>1060667003</t>
  </si>
  <si>
    <t>-163071246</t>
  </si>
  <si>
    <t>-1993802683</t>
  </si>
  <si>
    <t>2072208521</t>
  </si>
  <si>
    <t>1479244402</t>
  </si>
  <si>
    <t>12,978*20 'Přepočtené koeficientem množství</t>
  </si>
  <si>
    <t>-174200904</t>
  </si>
  <si>
    <t>-230893254</t>
  </si>
  <si>
    <t>přechodová lávka do 2m - odstraněníí</t>
  </si>
  <si>
    <t>273229202</t>
  </si>
  <si>
    <t>2/MAT - Materiál</t>
  </si>
  <si>
    <t>-212168698</t>
  </si>
  <si>
    <t>-1289804666</t>
  </si>
  <si>
    <t>316994497</t>
  </si>
  <si>
    <t>1313491030</t>
  </si>
  <si>
    <t>2/OST - Ostatní</t>
  </si>
  <si>
    <t>1867540490</t>
  </si>
  <si>
    <t>2087316141</t>
  </si>
  <si>
    <t>210320001.P1</t>
  </si>
  <si>
    <t>Příkaz B - trafostanice</t>
  </si>
  <si>
    <t>-2025993197</t>
  </si>
  <si>
    <t>529891468</t>
  </si>
  <si>
    <t>-1312371316</t>
  </si>
  <si>
    <t>-1017474134</t>
  </si>
  <si>
    <t>000020012.P</t>
  </si>
  <si>
    <t>Geodetické zaměření kabelové trasy - délka nad 100 m</t>
  </si>
  <si>
    <t>1311381338</t>
  </si>
  <si>
    <t>Geodetické a geometrické zaměření stavby kabelové stavby geodetické zaměření trasy - délka nad 100 m</t>
  </si>
  <si>
    <t>000020013.P</t>
  </si>
  <si>
    <t>Geometrické zaměření kabelové trasy - délka nad 100 m</t>
  </si>
  <si>
    <t>1020129868</t>
  </si>
  <si>
    <t>Geodetické a geometrické zaměření stavby kabelové stavby geometrické zaměření trasy - délka nad 100 m</t>
  </si>
  <si>
    <t>871318547</t>
  </si>
  <si>
    <t>SO 04 - Přeložky sdělovacích kabelů</t>
  </si>
  <si>
    <t>SO 04.1 - Provizorní přeložka kabelů TELEFÓNICA O2 (CETIN)</t>
  </si>
  <si>
    <t>0 - PŘÍPRAVA</t>
  </si>
  <si>
    <t>1 - ZEMNÍ PRÁCE</t>
  </si>
  <si>
    <t>2 - MONTÁŽ</t>
  </si>
  <si>
    <t>3 - GEODETICKÉ PRÁCE PŘÍPRAVA</t>
  </si>
  <si>
    <t>4 - GEODETICKÉ PRÁCE REALIZACE</t>
  </si>
  <si>
    <t>5 - VĚCNÁ BŘEMENA PŘÍPRAVA</t>
  </si>
  <si>
    <t>6 - VĚCNÁ BŘEMENA REALIZACE</t>
  </si>
  <si>
    <t>7 - VBŘ pro TSK</t>
  </si>
  <si>
    <t>8 - POPLATKY</t>
  </si>
  <si>
    <t>9.1 - MATERIÁL ZHOTOVITELE - Vykazovaný</t>
  </si>
  <si>
    <t>9.2 - MATERIÁL ZHOTOVITELE - Nevykazovaný</t>
  </si>
  <si>
    <t>PŘÍPRAVA</t>
  </si>
  <si>
    <t>953634</t>
  </si>
  <si>
    <t>Projekt tlkm liniové metalické sítě</t>
  </si>
  <si>
    <t>JV</t>
  </si>
  <si>
    <t>ZEMNÍ PRÁCE</t>
  </si>
  <si>
    <t>954970</t>
  </si>
  <si>
    <t>Pokládka PE nebo vrapované chráničky</t>
  </si>
  <si>
    <t>954979</t>
  </si>
  <si>
    <t>Povrchy nad rámec litý asfalt podk.štěrk</t>
  </si>
  <si>
    <t>958554</t>
  </si>
  <si>
    <t>Práce zemní do 50 m-ostatní činnosti</t>
  </si>
  <si>
    <t>955265</t>
  </si>
  <si>
    <t>Práce zemní pro podzemní tratě síťové</t>
  </si>
  <si>
    <t>958327</t>
  </si>
  <si>
    <t xml:space="preserve">Rýha bez povrchu  35/70 -100</t>
  </si>
  <si>
    <t>Rýha bez povrchu 35/70 -100</t>
  </si>
  <si>
    <t>958329</t>
  </si>
  <si>
    <t>Rýha bez povrchu rozšíření o10cm</t>
  </si>
  <si>
    <t>955570</t>
  </si>
  <si>
    <t>Rýha ve vozovce litý asfalt 50/100</t>
  </si>
  <si>
    <t>952378</t>
  </si>
  <si>
    <t>Sondáž pro zaměř. stáv. tras neodpov.TSM</t>
  </si>
  <si>
    <t>955054</t>
  </si>
  <si>
    <t>Vytyčení trasy podél silnice,železnice</t>
  </si>
  <si>
    <t>955053</t>
  </si>
  <si>
    <t>Vytyčení trasy v zastavěném terénu</t>
  </si>
  <si>
    <t>954972</t>
  </si>
  <si>
    <t>Znovuosazení obrubníků chodníkových</t>
  </si>
  <si>
    <t>MONTÁŽ</t>
  </si>
  <si>
    <t>952641</t>
  </si>
  <si>
    <t>Měření kapacitních nerovnováh během stavby</t>
  </si>
  <si>
    <t>952649</t>
  </si>
  <si>
    <t>Měření stejnosměrné během stavby- první čtyřka</t>
  </si>
  <si>
    <t>952650</t>
  </si>
  <si>
    <t>Měření stejnosměrné během stavby - další čtyřka</t>
  </si>
  <si>
    <t>952644</t>
  </si>
  <si>
    <t>Měření střídavé během stavby - další čtyřka</t>
  </si>
  <si>
    <t>952643</t>
  </si>
  <si>
    <t>Měření střídavé během stavby - první čtyřka</t>
  </si>
  <si>
    <t>952647</t>
  </si>
  <si>
    <t>Měření útlumu během stavby- první čtyřka</t>
  </si>
  <si>
    <t>955000</t>
  </si>
  <si>
    <t>Montáž jedné čtyřky s oboustr.číslováním</t>
  </si>
  <si>
    <t>955001</t>
  </si>
  <si>
    <t>Montáž jedné čtyřky za provozu</t>
  </si>
  <si>
    <t>955288</t>
  </si>
  <si>
    <t>Montáž koncovky SKH</t>
  </si>
  <si>
    <t>955268</t>
  </si>
  <si>
    <t>Montáž podzemní tratě síťové metalické</t>
  </si>
  <si>
    <t>955281</t>
  </si>
  <si>
    <t>Montáž spojky smrštitelné do 50 čtyřek</t>
  </si>
  <si>
    <t>955266</t>
  </si>
  <si>
    <t>Montáž trubky ochranné</t>
  </si>
  <si>
    <t>Poznámka k položce:_x000d_
Dřevěné podpěry pro vyvešení trasy na líci mostu, včetně montáže</t>
  </si>
  <si>
    <t>954990</t>
  </si>
  <si>
    <t>Montáž úložných kabelů do 15 XN</t>
  </si>
  <si>
    <t>958592</t>
  </si>
  <si>
    <t>Provádění PEW v maintenance window</t>
  </si>
  <si>
    <t>958469</t>
  </si>
  <si>
    <t>Uvedení stavby do provozu</t>
  </si>
  <si>
    <t>Poznámka k položce:_x000d_
Uvedení stavby do provozu</t>
  </si>
  <si>
    <t>955630</t>
  </si>
  <si>
    <t>Vyhledání průběhu tlk. kabelu při výstavbě</t>
  </si>
  <si>
    <t>955567</t>
  </si>
  <si>
    <t>Vyhledání průběhu tlkm. kabelu při stav.opravě</t>
  </si>
  <si>
    <t>958555</t>
  </si>
  <si>
    <t>Zpracování dok. skut. provedení do 50 m</t>
  </si>
  <si>
    <t>GEODETICKÉ PRÁCE PŘÍPRAVA</t>
  </si>
  <si>
    <t>956278</t>
  </si>
  <si>
    <t>Předměření trasy do 100 m</t>
  </si>
  <si>
    <t>62</t>
  </si>
  <si>
    <t>GEODETICKÉ PRÁCE REALIZACE</t>
  </si>
  <si>
    <t>956281</t>
  </si>
  <si>
    <t>Doměření trasy do 100 m</t>
  </si>
  <si>
    <t>955198</t>
  </si>
  <si>
    <t>Plán geom.pro VBŘ do 200m vč.(kus=100m)</t>
  </si>
  <si>
    <t>66</t>
  </si>
  <si>
    <t>952731</t>
  </si>
  <si>
    <t>Vyhotovení knihy plánů</t>
  </si>
  <si>
    <t>68</t>
  </si>
  <si>
    <t>VĚCNÁ BŘEMENA PŘÍPRAVA</t>
  </si>
  <si>
    <t>955313</t>
  </si>
  <si>
    <t>Uzavření sml. o SB o VBŘ</t>
  </si>
  <si>
    <t>70</t>
  </si>
  <si>
    <t>957721</t>
  </si>
  <si>
    <t>Uzavření smlouvy o umístění zařízení</t>
  </si>
  <si>
    <t>72</t>
  </si>
  <si>
    <t>VĚCNÁ BŘEMENA REALIZACE</t>
  </si>
  <si>
    <t>954830</t>
  </si>
  <si>
    <t>Projednání Smlouvy o zřízení věcného břemene</t>
  </si>
  <si>
    <t>74</t>
  </si>
  <si>
    <t>VBŘ pro TSK</t>
  </si>
  <si>
    <t>955315</t>
  </si>
  <si>
    <t>Uzavření sml.na zákl.SSB a přípr.vkl.VBŘ</t>
  </si>
  <si>
    <t>76</t>
  </si>
  <si>
    <t>958085</t>
  </si>
  <si>
    <t>Zajištění vkladu/výmazu věcného břemene do/z KN</t>
  </si>
  <si>
    <t>78</t>
  </si>
  <si>
    <t>POPLATKY</t>
  </si>
  <si>
    <t>955367</t>
  </si>
  <si>
    <t>Poplatky k podzemním tratím síť.metalic.</t>
  </si>
  <si>
    <t>80</t>
  </si>
  <si>
    <t>9.1</t>
  </si>
  <si>
    <t>MATERIÁL ZHOTOVITELE - Vykazovaný</t>
  </si>
  <si>
    <t>303910</t>
  </si>
  <si>
    <t>Deska krycí plast. 300x500 mm</t>
  </si>
  <si>
    <t>82</t>
  </si>
  <si>
    <t>303795</t>
  </si>
  <si>
    <t>Fólie výstražná 220mm PE oranžová</t>
  </si>
  <si>
    <t>84</t>
  </si>
  <si>
    <t>303813</t>
  </si>
  <si>
    <t>Fólie výstražná 330mm PE oranžová</t>
  </si>
  <si>
    <t>86</t>
  </si>
  <si>
    <t>300000</t>
  </si>
  <si>
    <t>Kabel plastový TCEPKPFLE 3x4x0,4</t>
  </si>
  <si>
    <t>88</t>
  </si>
  <si>
    <t>316534</t>
  </si>
  <si>
    <t xml:space="preserve">Koncovka smršť. SKH 2  9/20 mm</t>
  </si>
  <si>
    <t>90</t>
  </si>
  <si>
    <t>320879</t>
  </si>
  <si>
    <t>Materiál pro tratě síťové</t>
  </si>
  <si>
    <t>92</t>
  </si>
  <si>
    <t>302532</t>
  </si>
  <si>
    <t>Mini Marker 1255 80-6102-2191-5</t>
  </si>
  <si>
    <t>94</t>
  </si>
  <si>
    <t>312425</t>
  </si>
  <si>
    <t>Modul konektor. 9700-10P</t>
  </si>
  <si>
    <t>96</t>
  </si>
  <si>
    <t>407578</t>
  </si>
  <si>
    <t>Souprava čistící 4413L</t>
  </si>
  <si>
    <t>98</t>
  </si>
  <si>
    <t>312845</t>
  </si>
  <si>
    <t xml:space="preserve">Spojka kabelová XAGA 500  43/ 8- 150/FLE</t>
  </si>
  <si>
    <t>100</t>
  </si>
  <si>
    <t>302381</t>
  </si>
  <si>
    <t>Trubka vrapovaná 63/51 s lankem</t>
  </si>
  <si>
    <t>102</t>
  </si>
  <si>
    <t>9.2</t>
  </si>
  <si>
    <t>MATERIÁL ZHOTOVITELE - Nevykazovaný</t>
  </si>
  <si>
    <t>304535</t>
  </si>
  <si>
    <t>Pásek vázací 300x4,8 mm</t>
  </si>
  <si>
    <t>104</t>
  </si>
  <si>
    <t>SO 04.2 - Definitivní přeložka kabelů TELEFÓNICA O2 (CETIN)</t>
  </si>
  <si>
    <t>7 - PROVOZNÍ PRÁCE</t>
  </si>
  <si>
    <t>9 - MATERIÁL ZHOTOVITELE - Vykazovaný</t>
  </si>
  <si>
    <t>955310</t>
  </si>
  <si>
    <t>Montáž skříň.rozv.na omítku do 10 čtyř.</t>
  </si>
  <si>
    <t>955298</t>
  </si>
  <si>
    <t>Ukončení jedné čtyřky v rozvaděči</t>
  </si>
  <si>
    <t>955066</t>
  </si>
  <si>
    <t>Zrušení spojky smrštitelné do 50 čtyř.</t>
  </si>
  <si>
    <t>955081</t>
  </si>
  <si>
    <t>Zrušení ukončení jedné čtyřky v rozvad.</t>
  </si>
  <si>
    <t>956279</t>
  </si>
  <si>
    <t>Předměření trasy nad 100 m do 1km pevná částka</t>
  </si>
  <si>
    <t>956282</t>
  </si>
  <si>
    <t>Doměření trasy nad 100 m do 1km pevná částka</t>
  </si>
  <si>
    <t>PROVOZNÍ PRÁCE</t>
  </si>
  <si>
    <t>955208</t>
  </si>
  <si>
    <t>Zřízení převodu v rozvaděči-Zřízení-1. pár</t>
  </si>
  <si>
    <t>955209</t>
  </si>
  <si>
    <t>Zřízení převodu v rozvaděči-Zřízení-další pár</t>
  </si>
  <si>
    <t>Poznámka k položce:_x000d_
Ekologická likvidace demontovaného materiálu - kabely</t>
  </si>
  <si>
    <t>306328</t>
  </si>
  <si>
    <t>Skříň rozváděče MRK 20-QT 10-20p-na omítku</t>
  </si>
  <si>
    <t>106</t>
  </si>
  <si>
    <t>407582</t>
  </si>
  <si>
    <t>Souprava čistící 4413S</t>
  </si>
  <si>
    <t>108</t>
  </si>
  <si>
    <t>110</t>
  </si>
  <si>
    <t>309380</t>
  </si>
  <si>
    <t>Svorkovnice zář. rozp.SID-C 79103-53400</t>
  </si>
  <si>
    <t>112</t>
  </si>
  <si>
    <t>312905</t>
  </si>
  <si>
    <t>Rámeček LSA + rámeček odklopný</t>
  </si>
  <si>
    <t>114</t>
  </si>
  <si>
    <t>302672</t>
  </si>
  <si>
    <t>Trubka PE 110/6,3/6000mm</t>
  </si>
  <si>
    <t>116</t>
  </si>
  <si>
    <t>303465</t>
  </si>
  <si>
    <t>Víčko plastové trubky 110/100 mm</t>
  </si>
  <si>
    <t>118</t>
  </si>
  <si>
    <t>SO 04.3 - Přeložka nadzemního vedení TELEFÓNICA O2 (CETIN)</t>
  </si>
  <si>
    <t>955020</t>
  </si>
  <si>
    <t>Demontáž dvojitého patkovaného stožáru</t>
  </si>
  <si>
    <t>955017</t>
  </si>
  <si>
    <t>Demontáž jednoduch. patkovaného stožáru</t>
  </si>
  <si>
    <t>955267</t>
  </si>
  <si>
    <t>Montáž nadzemní tratě síťové</t>
  </si>
  <si>
    <t>954981</t>
  </si>
  <si>
    <t>Montáž samonosných kabelů do 5 XN</t>
  </si>
  <si>
    <t>958173</t>
  </si>
  <si>
    <t>Snesení samonosných kabelů</t>
  </si>
  <si>
    <t>954988</t>
  </si>
  <si>
    <t>Vystrojení dvojitého patkovaného stožáru</t>
  </si>
  <si>
    <t>954985</t>
  </si>
  <si>
    <t>Vystrojení jednoduchého patkov.stožáru</t>
  </si>
  <si>
    <t>955021</t>
  </si>
  <si>
    <t>Vystrojení na stávajících podpěrách - demontáž</t>
  </si>
  <si>
    <t>954989</t>
  </si>
  <si>
    <t>Vystrojení na stávajících podpěrách</t>
  </si>
  <si>
    <t>958556</t>
  </si>
  <si>
    <t>Zpracování dok. skut. provedení nad 50 m</t>
  </si>
  <si>
    <t>Poznámka k položce:_x000d_
VBŘ pro TSK</t>
  </si>
  <si>
    <t>955366</t>
  </si>
  <si>
    <t>Poplatky k nadzemním tratím síťovým</t>
  </si>
  <si>
    <t>307631</t>
  </si>
  <si>
    <t>Číslo sloupové č.0</t>
  </si>
  <si>
    <t>305789</t>
  </si>
  <si>
    <t>Drát ocelový pozink. D 4,0 mm</t>
  </si>
  <si>
    <t>kg</t>
  </si>
  <si>
    <t>315633</t>
  </si>
  <si>
    <t>Hmoždina sloupová 16x16x30 cm</t>
  </si>
  <si>
    <t>300175</t>
  </si>
  <si>
    <t xml:space="preserve">Kabel samonosný TCEKFLES  3x4x0,6</t>
  </si>
  <si>
    <t>307737</t>
  </si>
  <si>
    <t>Konzola 360 mm sloupová</t>
  </si>
  <si>
    <t>306701</t>
  </si>
  <si>
    <t xml:space="preserve">Napínač šroubový oko-hák  M 16</t>
  </si>
  <si>
    <t>303272</t>
  </si>
  <si>
    <t>Očnice kovová FeZn pro lano 7,1mm</t>
  </si>
  <si>
    <t>305506</t>
  </si>
  <si>
    <t>Patka stožárová EZP 16x20x290 cm</t>
  </si>
  <si>
    <t>301331</t>
  </si>
  <si>
    <t>Sloup dřevěný 6,5m-impregnace Korasit CK</t>
  </si>
  <si>
    <t>313998</t>
  </si>
  <si>
    <t>Svorka kabelová SH2 pro up. samon.kabelů</t>
  </si>
  <si>
    <t>306997</t>
  </si>
  <si>
    <t>Svorka lanová D 4-6 mm</t>
  </si>
  <si>
    <t>306824</t>
  </si>
  <si>
    <t>Svorník M 20x370x90x25</t>
  </si>
  <si>
    <t>306843</t>
  </si>
  <si>
    <t>Svorník M 20x410x90x25</t>
  </si>
  <si>
    <t>306457</t>
  </si>
  <si>
    <t>Šroub s okem M 16 x 140 ČSN021371</t>
  </si>
  <si>
    <t>401646</t>
  </si>
  <si>
    <t>Matice šestihranná M 16,0 ČSN 021601</t>
  </si>
  <si>
    <t>401706</t>
  </si>
  <si>
    <t>Matice šestihranná M 20,0 ČSN 021601</t>
  </si>
  <si>
    <t>404063</t>
  </si>
  <si>
    <t>Podložka D 17 mm ČSN 021702</t>
  </si>
  <si>
    <t>404231</t>
  </si>
  <si>
    <t>Podložka pro dřev.kon.D22mm FeZn pro M20</t>
  </si>
  <si>
    <t>120</t>
  </si>
  <si>
    <t>408324</t>
  </si>
  <si>
    <t>Šroub s šestihr.hl. M16x180 ČSN021301</t>
  </si>
  <si>
    <t>122</t>
  </si>
  <si>
    <t>61</t>
  </si>
  <si>
    <t>408348</t>
  </si>
  <si>
    <t>Šroub s šestihr.hl. M16x45 ČSN021301</t>
  </si>
  <si>
    <t>124</t>
  </si>
  <si>
    <t>402871</t>
  </si>
  <si>
    <t>Vrut s šestihr.hl. 10x80 mm ČSN021810</t>
  </si>
  <si>
    <t>126</t>
  </si>
  <si>
    <t>63</t>
  </si>
  <si>
    <t>404280</t>
  </si>
  <si>
    <t>Podložka pérová D16,3 mm ČSN 021740</t>
  </si>
  <si>
    <t>SO 04.4 - Přeložka kabelů Net4Gas</t>
  </si>
  <si>
    <t>Zemní práce v lokalitě S071-most budou dodávkou SO 04.5 Přeložka kabelů Sloane Park (UPC) - výkop rýhy, pískové lože, fólie, krycí desky, zához, hutnění, htú.</t>
  </si>
  <si>
    <t>D1 - Zemní práce</t>
  </si>
  <si>
    <t>D2 - Elektroinstalační materiál</t>
  </si>
  <si>
    <t>D3 - Měření</t>
  </si>
  <si>
    <t>D4 - Ostatní</t>
  </si>
  <si>
    <t>D1</t>
  </si>
  <si>
    <t>Pol1</t>
  </si>
  <si>
    <t>Ručně kopaná sonda pro ověření průběhu inženýrských sítí, vč. zpětného zásypu</t>
  </si>
  <si>
    <t>Pol2</t>
  </si>
  <si>
    <t>Ruční odkopání stávající trasy HDPE 40/33 pro záfuk - rozměr výkopu 3m x 0,5m x 0,7m mimo stavbu. vč. Odstranění a zpětné úpravy povrchů</t>
  </si>
  <si>
    <t>Pol3</t>
  </si>
  <si>
    <t>Zásyp a hutnění výkopu 3m x 0,5m x 0,7m, vč. Odstranění a zpětné úpravy povrchů</t>
  </si>
  <si>
    <t>Pol4</t>
  </si>
  <si>
    <t>Písek zásypový frakce 0-8mm, vč. dopravy</t>
  </si>
  <si>
    <t>Pol5</t>
  </si>
  <si>
    <t>Zhotovení pískového lože</t>
  </si>
  <si>
    <t>Pol6</t>
  </si>
  <si>
    <t>Krycí deska PE, šířka 30cm, vč. pokládky do výkopu</t>
  </si>
  <si>
    <t>Pol7</t>
  </si>
  <si>
    <t>Výstražná fólie PE, šířka 30cm, vč. pokládky do výkopu</t>
  </si>
  <si>
    <t>Pol8</t>
  </si>
  <si>
    <t>Odvoz přebytečného výkopku a uložení na skládku</t>
  </si>
  <si>
    <t>D2</t>
  </si>
  <si>
    <t>Elektroinstalační materiál</t>
  </si>
  <si>
    <t>Pol9</t>
  </si>
  <si>
    <t>Trubka HDPE 40/33 barva B, vč. uložení do výkopu</t>
  </si>
  <si>
    <t>Pol10</t>
  </si>
  <si>
    <t>Spojka trubky HDPE 40/33</t>
  </si>
  <si>
    <t>Pol11</t>
  </si>
  <si>
    <t>Koncovka trubky HDPE 40/33</t>
  </si>
  <si>
    <t>Pol12</t>
  </si>
  <si>
    <t>Dělená 10bar opravná spojka pro trubku HDPE 40/33</t>
  </si>
  <si>
    <t>Pol13</t>
  </si>
  <si>
    <t>Dělená 10bar opravná trubka dl. 2m pro trubku HDPE 40/33 (volitelná položka)</t>
  </si>
  <si>
    <t>Pol14</t>
  </si>
  <si>
    <t>Vytyčovací vodič CYY 6mm2, barva nesmí být zelenožlutá, vč. uložení do výkopu</t>
  </si>
  <si>
    <t>Pol15</t>
  </si>
  <si>
    <t>Pájený ovíjený spoj, krytý teplem smrštitelnou manžetou s tavným lepidlem</t>
  </si>
  <si>
    <t>Pol16</t>
  </si>
  <si>
    <t>Chránička PE 110mm, vč. uložení do výkopu</t>
  </si>
  <si>
    <t>D3</t>
  </si>
  <si>
    <t>Měření</t>
  </si>
  <si>
    <t>Pol17</t>
  </si>
  <si>
    <t>Kalibrace trubky HDPE 40/33</t>
  </si>
  <si>
    <t>Pol18</t>
  </si>
  <si>
    <t>Tlaková zkouška trubky HDPE 40/33</t>
  </si>
  <si>
    <t>Pol19</t>
  </si>
  <si>
    <t>Kontrolní měření kontinuity vytyčovacího vodiče před přeložkou</t>
  </si>
  <si>
    <t>Pol20</t>
  </si>
  <si>
    <t>Kontrolní měření kontinuity vytyčovacího vodiče po přeložce</t>
  </si>
  <si>
    <t>D4</t>
  </si>
  <si>
    <t>Pol21</t>
  </si>
  <si>
    <t>Manipulace se stávající trasou HDPE a CYY 6mm - stranový přesun</t>
  </si>
  <si>
    <t>Pol22</t>
  </si>
  <si>
    <t>Vytyčení trasy přeložky</t>
  </si>
  <si>
    <t>Pol23</t>
  </si>
  <si>
    <t>Vytěžení rušené trasy z výkopu a ekologická likvidace</t>
  </si>
  <si>
    <t>Pol24</t>
  </si>
  <si>
    <t>Geodetické zaměření situační a výškové</t>
  </si>
  <si>
    <t>Pol25</t>
  </si>
  <si>
    <t>Revize a vyhotovení revizní dokumentace</t>
  </si>
  <si>
    <t>Pol26</t>
  </si>
  <si>
    <t>Realizace optické akce - ostatní činnosti</t>
  </si>
  <si>
    <t>Pol27</t>
  </si>
  <si>
    <t>Dokumentace skutečného provedení stavby</t>
  </si>
  <si>
    <t>SO 04.5 - Přeložka kabelů Sloane Park (UPC)</t>
  </si>
  <si>
    <t>Zemní práce zahrnují společný výkop pro pokládku SO 04.4 a SO 04.5</t>
  </si>
  <si>
    <t>D3 - Montáž</t>
  </si>
  <si>
    <t>D4 - Měření</t>
  </si>
  <si>
    <t>D5 - Ostatní</t>
  </si>
  <si>
    <t>Pol28</t>
  </si>
  <si>
    <t>Výkop kabelové rýhy š.0,5m x h. 1,1m v místě vjezdu - v ochranném pásmu ručně, pouze výkop pod úroveň zemní pláně, bez odstranění povrchů</t>
  </si>
  <si>
    <t>Pol29</t>
  </si>
  <si>
    <t>Výkop kabelové rýhy š.0,3m x h.0,5m v chodníku - v ochranném pásmu ručně, pouze výkop pod úroveň zemní pláně, bez odstranění povrchů</t>
  </si>
  <si>
    <t>Pol30</t>
  </si>
  <si>
    <t>Výkop kabelové rýhy š.0,5m x h.0,7m ve volném terénu - v ochranném pásmu ručně, pouze výkop pod úroveň zemní pláně, bez odstranění povrchů</t>
  </si>
  <si>
    <t>Pol31</t>
  </si>
  <si>
    <t>Zpětný zához výkopu š.0,5x x h.1,1m - pouze do úrovně zemní pláně, hutnění</t>
  </si>
  <si>
    <t>Pol32</t>
  </si>
  <si>
    <t>Zpětný zához výkopu š.0,3x x h.0,5m - pouze do úrovně zemní pláně, hutnění</t>
  </si>
  <si>
    <t>Pol33</t>
  </si>
  <si>
    <t>Zpětný zához výkopu š.0,5x x h.0,7m - pouze do úrovně zemní pláně, hutnění</t>
  </si>
  <si>
    <t>Pol34</t>
  </si>
  <si>
    <t>Ruční odkopání stávající trasy HDPE 40/33 pro stranový posun - rozměr výkopu d.10m x š.0,5-0,8m x h.0,7m</t>
  </si>
  <si>
    <t>Pol35</t>
  </si>
  <si>
    <t>Zásyp a hutnění výkopu10m x 0,-0,8m x 0,7m, vč. htú</t>
  </si>
  <si>
    <t>Pol36</t>
  </si>
  <si>
    <t>Trubka HDPE 40/33 barva Omm, vč. uložení do výkopu</t>
  </si>
  <si>
    <t>Pol37</t>
  </si>
  <si>
    <t>Trubka HDPE 40/33 barva Čžž, vč. uložení do výkopu</t>
  </si>
  <si>
    <t>Pol38</t>
  </si>
  <si>
    <t>Pol39</t>
  </si>
  <si>
    <t>Mini Marker</t>
  </si>
  <si>
    <t>Pol40</t>
  </si>
  <si>
    <t>A-DQ(ZN)2Y 72vl. ITU-T-G.657A1</t>
  </si>
  <si>
    <t>Pol41</t>
  </si>
  <si>
    <t>A-DQ(ZN)2Y 36vl. ITU-T-G.657A1</t>
  </si>
  <si>
    <t>Pol42</t>
  </si>
  <si>
    <t>FIST-GCO2-BC6, součástí tělo, kazety pro 48vl., těsnění prostupů</t>
  </si>
  <si>
    <t>Pol43</t>
  </si>
  <si>
    <t>Ochrana sváru v OS</t>
  </si>
  <si>
    <t>Pol44</t>
  </si>
  <si>
    <t>Pigtail s konektorem E2000/APC</t>
  </si>
  <si>
    <t>Pol45</t>
  </si>
  <si>
    <t>Adaptér E2000/APC, součástí pružina</t>
  </si>
  <si>
    <t>Pol46</t>
  </si>
  <si>
    <t>Ochrana sváru v ODF</t>
  </si>
  <si>
    <t>Pol47</t>
  </si>
  <si>
    <t>Připevnění kabelu v ODF</t>
  </si>
  <si>
    <t>Pol48</t>
  </si>
  <si>
    <t>Kříž s krytem pro uložení rezervy OK v kabelovně</t>
  </si>
  <si>
    <t>Pol49</t>
  </si>
  <si>
    <t>Ubrousek čistící pro opt. vlákno</t>
  </si>
  <si>
    <t>Pol50</t>
  </si>
  <si>
    <t>Průchodka HDPE těsnící OK</t>
  </si>
  <si>
    <t>Pol51</t>
  </si>
  <si>
    <t>Ucpávka 10mm do těsnící průchodky HDPE</t>
  </si>
  <si>
    <t>Pol52</t>
  </si>
  <si>
    <t>Trubka ohebná bezhalogenová dn 25mm/di 18mm, součástí držáky a kotvy</t>
  </si>
  <si>
    <t>Pol53</t>
  </si>
  <si>
    <t>Pásek vázací 350 x 9 mm</t>
  </si>
  <si>
    <t>Pol54</t>
  </si>
  <si>
    <t>Kabelové štítky</t>
  </si>
  <si>
    <t>Montáž</t>
  </si>
  <si>
    <t>Pol55</t>
  </si>
  <si>
    <t>Zafukování OK 72vl. do HDPE - přifouknutí ke stávajícímu OK</t>
  </si>
  <si>
    <t>Pol56</t>
  </si>
  <si>
    <t>Zafukování OK 36vl. do HDPE - přifouknutí ke stávajícímu OK</t>
  </si>
  <si>
    <t>Pol57</t>
  </si>
  <si>
    <t>Vyfukování OK 72vl. z HDPE - vyfouknutí z trubky obsazené dalším OK</t>
  </si>
  <si>
    <t>Pol58</t>
  </si>
  <si>
    <t>Vyfukování OK 48vl. z HDPE - vyfouknutí z trubky obsazené dalším OK</t>
  </si>
  <si>
    <t>Pol59</t>
  </si>
  <si>
    <t>Vyfukování OK 36vl. z HDPE - vyfouknutí z trubky obsazené dalším OK</t>
  </si>
  <si>
    <t>Pol60</t>
  </si>
  <si>
    <t>Montáž rezervy OK v KK</t>
  </si>
  <si>
    <t>Pol61</t>
  </si>
  <si>
    <t>Svaření vlákna v OS</t>
  </si>
  <si>
    <t>Pol62</t>
  </si>
  <si>
    <t>Demontáž vlákna v OS</t>
  </si>
  <si>
    <t>Pol63</t>
  </si>
  <si>
    <t>Stávající OS - demontáž těla</t>
  </si>
  <si>
    <t>Pol64</t>
  </si>
  <si>
    <t>Stávající OS - montáž těla</t>
  </si>
  <si>
    <t>Pol65</t>
  </si>
  <si>
    <t>Demontáž vlákna v ODF</t>
  </si>
  <si>
    <t>Pol66</t>
  </si>
  <si>
    <t>Montáž vlákna v ODF</t>
  </si>
  <si>
    <t>Pol67</t>
  </si>
  <si>
    <t>Měření OK přímou metodou (1310, 1550 a 1625 nm), vyprac. měř. protokolů</t>
  </si>
  <si>
    <t>Pol68</t>
  </si>
  <si>
    <t>Měření OK oboustranné OTDR (1310, 1550 a 1625 nm), vyprac. měř. protokolů</t>
  </si>
  <si>
    <t>D5</t>
  </si>
  <si>
    <t>Pol69</t>
  </si>
  <si>
    <t>Pol70</t>
  </si>
  <si>
    <t>Vytýčení stáv. inženýrských sítí</t>
  </si>
  <si>
    <t>Pol71</t>
  </si>
  <si>
    <t>Manipulace se stávající trasou 2x HDPE - stranový přesun</t>
  </si>
  <si>
    <t>Pol72</t>
  </si>
  <si>
    <t>Pol73</t>
  </si>
  <si>
    <t>Pol74</t>
  </si>
  <si>
    <t>Realizace optické akce - činnosti při výluce provozu 0:00-6:00</t>
  </si>
  <si>
    <t>Pol75</t>
  </si>
  <si>
    <t>65</t>
  </si>
  <si>
    <t>SO 04.6 - Přeložka kabelů GTS Novera (T-Mobile)</t>
  </si>
  <si>
    <t>Zemní práce budou dodávkou SO 04.5 Přeložka kabelů Sloane Park (UPC) - výkop rýhy, pískové lože, fólie, krycí desky, zához, hutnění, htú. Přeložka trasy HDPE je dodávkou SO 04.4 Přeložka kabelů Net4Gas. Instalace mikrotrubiček 3x 10/8mm je dodávkou samostatné stavby Dial Telecom.</t>
  </si>
  <si>
    <t>D1 - Elektroinstalační materiál</t>
  </si>
  <si>
    <t>D2 - Montáž</t>
  </si>
  <si>
    <t>Pol76</t>
  </si>
  <si>
    <t>Mikrokabel optický 48vl. (8x ribb) OFS Diel</t>
  </si>
  <si>
    <t>Pol77</t>
  </si>
  <si>
    <t>Průchodka mikrotrubičky 10/8 těsnící mikrokabel</t>
  </si>
  <si>
    <t>Pol78</t>
  </si>
  <si>
    <t>Průchodka HDPE 40/33 těsnící mikrotrubičky</t>
  </si>
  <si>
    <t>Pol79</t>
  </si>
  <si>
    <t>Pol80</t>
  </si>
  <si>
    <t>Zafukování mikrokabelu 48vl. do MT 10/8 B</t>
  </si>
  <si>
    <t>Pol81</t>
  </si>
  <si>
    <t>Vyfukování OK 48vl. z HDPE</t>
  </si>
  <si>
    <t>Pol82</t>
  </si>
  <si>
    <t>Kalibrace trubky MT 10/8</t>
  </si>
  <si>
    <t>Pol83</t>
  </si>
  <si>
    <t>Tlaková zkouška MT 10/8</t>
  </si>
  <si>
    <t>SO 05 - Přeložky veřejného osvětlení</t>
  </si>
  <si>
    <t>SO 05.1 - Provizorní přeložka veřejného osvětlení Eltodo (THMP)</t>
  </si>
  <si>
    <t>3/M - Zemní a montážní práce</t>
  </si>
  <si>
    <t>N00 - Nepojmenované práce</t>
  </si>
  <si>
    <t xml:space="preserve">    N01 - Nepojmenovaný díl</t>
  </si>
  <si>
    <t>210100151.P</t>
  </si>
  <si>
    <t>Ukončení kabelů smršťovací záklopkou nebo páskou se zapojením žíly do 4x16 mm2</t>
  </si>
  <si>
    <t>1999594370</t>
  </si>
  <si>
    <t>Ukončení kabelů smršťovací záklopkou nebo páskou se zapojením počtu a průřezu žil do 4 x 16 mm2</t>
  </si>
  <si>
    <t>000110125</t>
  </si>
  <si>
    <t xml:space="preserve">koncovka rozděl.SEH4 35-12/6-35  -CELLPACK</t>
  </si>
  <si>
    <t>-1946944851</t>
  </si>
  <si>
    <t>210220022.P</t>
  </si>
  <si>
    <t>Montáž uzemňovacího vedení vodičů FeZn pomocí svorek v zemi drátem do 10 mm ve městské zástavbě</t>
  </si>
  <si>
    <t>CS PREdi 2016 01</t>
  </si>
  <si>
    <t>352786047</t>
  </si>
  <si>
    <t>Montáž uzemňovacího vedení s upevněním, propojením a připojením pomocí svorek na povrchu vodičů Al drátem nebo lanem průměru do 10 mm v městské zástavbě</t>
  </si>
  <si>
    <t>000102316</t>
  </si>
  <si>
    <t>drát zemnicí - pozink 10mm</t>
  </si>
  <si>
    <t>256</t>
  </si>
  <si>
    <t>-797012883</t>
  </si>
  <si>
    <t>pásek zemnicí - pozink 30x4mm</t>
  </si>
  <si>
    <t>210220302.P</t>
  </si>
  <si>
    <t>Montáž svorek typu ST, SJ, SK, SZ, SR 01, 02 se 3 a více šrouby</t>
  </si>
  <si>
    <t>1678573097</t>
  </si>
  <si>
    <t>Montáž uzemňovacího vedení s upevněním, propojením a připojením pomocí svorek svorek se 3 a vícešrouby, typ</t>
  </si>
  <si>
    <t>000103709</t>
  </si>
  <si>
    <t>svorka zemnicí SR 03 (pásek-drát)</t>
  </si>
  <si>
    <t>363780592</t>
  </si>
  <si>
    <t>210810014.P1</t>
  </si>
  <si>
    <t xml:space="preserve">Montáž měděných kabelů CYKY,  1 kV 4x16 mm2 uložených volně
</t>
  </si>
  <si>
    <t>-217669797</t>
  </si>
  <si>
    <t>Montáž kabelů měděných bez ukončení do 1 kV uložených volně CYKY, počtu a průřezu žil 4 x 16 mm2</t>
  </si>
  <si>
    <t>901597485</t>
  </si>
  <si>
    <t>-286938338</t>
  </si>
  <si>
    <t>514819816</t>
  </si>
  <si>
    <t>1404928911</t>
  </si>
  <si>
    <t>460421141.P1</t>
  </si>
  <si>
    <t>-1081201679</t>
  </si>
  <si>
    <t>00011170711</t>
  </si>
  <si>
    <t>deska zákrytová PVC 250x1000x2-CWS potisk PREdi</t>
  </si>
  <si>
    <t>-2059271799</t>
  </si>
  <si>
    <t>460510074.P</t>
  </si>
  <si>
    <t>Kabelové prostupy z trub plastových do rýhy s obetonováním, průměru do 10 cm (pro chráničky 110)</t>
  </si>
  <si>
    <t>1413055164</t>
  </si>
  <si>
    <t>Kabelové prostupy z trub plastových včetně osazení, utěsnění a spárování do rýhy, bez výkopových prací s obetonováním, vnitřního průměru do 10 cm (pro chráničky 110)</t>
  </si>
  <si>
    <t>000999107</t>
  </si>
  <si>
    <t>chránička trubka vrapovaná,červená pr.110 dle KP</t>
  </si>
  <si>
    <t>1042259216</t>
  </si>
  <si>
    <t>110812748</t>
  </si>
  <si>
    <t>-1481246887</t>
  </si>
  <si>
    <t>460560123.P1</t>
  </si>
  <si>
    <t>Zásyp rýh ručně šířky 35 cm, hloubky 40 cm, z horniny třídy 3</t>
  </si>
  <si>
    <t>-1498933835</t>
  </si>
  <si>
    <t>Ruční zásyp rýh kabelových včetně zhutnění a uložení výkopku do vrstev a urovnání povrchu šířky 35 cm hloubky 40 cm, v hornině třídy 3</t>
  </si>
  <si>
    <t>-234042273</t>
  </si>
  <si>
    <t>-1654558127</t>
  </si>
  <si>
    <t>3,534*20 'Přepočtené koeficientem množství</t>
  </si>
  <si>
    <t>599735386</t>
  </si>
  <si>
    <t>Přemístění (odvoz) horniny, suti a vybouraných hmot a poplatek za skládku vodorovné přemístění horniny, suti a vybouraných hmot na vzdálenost poplatek za skládku zeminy</t>
  </si>
  <si>
    <t>N00</t>
  </si>
  <si>
    <t>Nepojmenované práce</t>
  </si>
  <si>
    <t>N01</t>
  </si>
  <si>
    <t>Nepojmenovaný díl</t>
  </si>
  <si>
    <t>vlastní</t>
  </si>
  <si>
    <t>výkop drážky 10 x 10 cm ručně, zem. tř. 3 na uzemnění</t>
  </si>
  <si>
    <t>512</t>
  </si>
  <si>
    <t>-2109881153</t>
  </si>
  <si>
    <t>vlastni01</t>
  </si>
  <si>
    <t>přisypání uzemnění</t>
  </si>
  <si>
    <t>-1140233564</t>
  </si>
  <si>
    <t>913121111.P</t>
  </si>
  <si>
    <t>Demontáž sloupu VO vč. odvozu a skládkovného</t>
  </si>
  <si>
    <t>-1789119138</t>
  </si>
  <si>
    <t>Montáž a demontáž dočasných dopravních značek kompletních značek vč. podstavce a sloupku základních</t>
  </si>
  <si>
    <t>3/MAT - Materiál</t>
  </si>
  <si>
    <t>kabel CYKY 4Jx16mm2 1kV</t>
  </si>
  <si>
    <t>1396077497</t>
  </si>
  <si>
    <t>912656487</t>
  </si>
  <si>
    <t>1080563911</t>
  </si>
  <si>
    <t>1057453350</t>
  </si>
  <si>
    <t>3/OST - Ostatní</t>
  </si>
  <si>
    <t>210280001.P</t>
  </si>
  <si>
    <t>Zkoušky a prohlídky el rozvodů a zařízení celková prohlídka pro objem mtž prací do 100 000 Kč</t>
  </si>
  <si>
    <t>740283536</t>
  </si>
  <si>
    <t>Zkoušky a prohlídky elektrických rozvodů a zařízení celková prohlídka, zkoušení, měření a vyhotovení revizní zprávy pro objem montážních prací do 100 tisíc Kč</t>
  </si>
  <si>
    <t xml:space="preserve">Zkoušky hutnění zasypaných rýh </t>
  </si>
  <si>
    <t>1049984372</t>
  </si>
  <si>
    <t>-293000427</t>
  </si>
  <si>
    <t>320568380</t>
  </si>
  <si>
    <t>Geodetické a zaměření kabelové trasy do 100 m</t>
  </si>
  <si>
    <t>1230961495</t>
  </si>
  <si>
    <t>000020011.P1</t>
  </si>
  <si>
    <t>Geodetické zaměření hranice pozemku do 100 m</t>
  </si>
  <si>
    <t>546326137</t>
  </si>
  <si>
    <t>SO 05.2 - Definitivní přeložka veřejného osvětlení Eltodo (THMP)</t>
  </si>
  <si>
    <t>4/M - Zemní a montážní práce</t>
  </si>
  <si>
    <t>210100001.P</t>
  </si>
  <si>
    <t>Ukončení vodičů v rozváděči nebo na přístroji včetně zapojení průřezu žíly do 2,5 mm2</t>
  </si>
  <si>
    <t>673472975</t>
  </si>
  <si>
    <t>Ukončení vodičů izolovaných s označením a zapojením v rozváděči nebo na přístroji průřezu žíly do 2,5 mm2</t>
  </si>
  <si>
    <t>000117214</t>
  </si>
  <si>
    <t>koncovka rozděl.SEH4 28-9/1.5-10 - CELLPACK</t>
  </si>
  <si>
    <t>-1270513365</t>
  </si>
  <si>
    <t>250212472</t>
  </si>
  <si>
    <t>1457994595</t>
  </si>
  <si>
    <t>210200070.P</t>
  </si>
  <si>
    <t>Montáž svítidel žárovkových průmyslových nástěnných přisazených 1 zdroj s košem</t>
  </si>
  <si>
    <t>-1171104427</t>
  </si>
  <si>
    <t>Montáž svítidel žárovkových se zapojením vodičů průmyslových nástěnných přisazených 1 zdroj s košem</t>
  </si>
  <si>
    <t>-1192274493</t>
  </si>
  <si>
    <t>1480441185</t>
  </si>
  <si>
    <t>-700506655</t>
  </si>
  <si>
    <t>440899713</t>
  </si>
  <si>
    <t>210810012.P1</t>
  </si>
  <si>
    <t xml:space="preserve">Montáž měděných kabelů CYKY,  1 kV do 4x6 mm2 uložených volně</t>
  </si>
  <si>
    <t>-1742048803</t>
  </si>
  <si>
    <t>Montáž měděných kabelů CYKY, 1 kV 4x6 mm2 uložených volně</t>
  </si>
  <si>
    <t>-1688059917</t>
  </si>
  <si>
    <t>-1491107565</t>
  </si>
  <si>
    <t>-765334292</t>
  </si>
  <si>
    <t>-1374187018</t>
  </si>
  <si>
    <t>659708687</t>
  </si>
  <si>
    <t>-1697907005</t>
  </si>
  <si>
    <t>448700550</t>
  </si>
  <si>
    <t>-148293782</t>
  </si>
  <si>
    <t>460510054.P</t>
  </si>
  <si>
    <t>Kabelové prostupy z trub plastových do rýhy bez obsypu, průměru do 10 cm (pro chráničky 110)</t>
  </si>
  <si>
    <t>1284988222</t>
  </si>
  <si>
    <t>Kabelové prostupy z trub plastových včetně osazení, utěsnění a spárování do rýhy, bez výkopových prací bez obsypu, vnitřního průměru do 10 cm (pro chráničky 110)</t>
  </si>
  <si>
    <t>502034433</t>
  </si>
  <si>
    <t>910782720</t>
  </si>
  <si>
    <t>460510054.P1</t>
  </si>
  <si>
    <t>1182862247</t>
  </si>
  <si>
    <t>0009991071</t>
  </si>
  <si>
    <t>chránička trubka vrapovaná,červená pr.63mm</t>
  </si>
  <si>
    <t>-1956463874</t>
  </si>
  <si>
    <t>-358330027</t>
  </si>
  <si>
    <t>59039370</t>
  </si>
  <si>
    <t>-291757858</t>
  </si>
  <si>
    <t>-1615527947</t>
  </si>
  <si>
    <t>1138185485</t>
  </si>
  <si>
    <t>vlastní11</t>
  </si>
  <si>
    <t>Montáž elektrovýzbroje SCHM 1,5-35</t>
  </si>
  <si>
    <t>-725711094</t>
  </si>
  <si>
    <t>elektrovýzbroj SCHM 1,5-35</t>
  </si>
  <si>
    <t>vlastní4</t>
  </si>
  <si>
    <t>základ pro stožár do 10m vč. obetonování</t>
  </si>
  <si>
    <t>-1213462954</t>
  </si>
  <si>
    <t>základ pro stožár do 6m</t>
  </si>
  <si>
    <t>vlastní3</t>
  </si>
  <si>
    <t>základ pro stožár do 6m vč. obetonování</t>
  </si>
  <si>
    <t>1244725810</t>
  </si>
  <si>
    <t>vlastní7</t>
  </si>
  <si>
    <t>stožár sadový bezpaticový SB Brno 6m - osazení, kompletace + doprava + mezisklad</t>
  </si>
  <si>
    <t>-1210056018</t>
  </si>
  <si>
    <t>stožár ohraněný OSV-050.30.060</t>
  </si>
  <si>
    <t>vlastní6</t>
  </si>
  <si>
    <t>stožár bezpaticový přírubový JB 10 P - osazení, kompletace + doprava + mezisklad</t>
  </si>
  <si>
    <t>809965331</t>
  </si>
  <si>
    <t>vlastní5</t>
  </si>
  <si>
    <t>stožár bezpaticový vetknutý JB 10 - osazení, kompletace + doprava + mezisklad</t>
  </si>
  <si>
    <t>-18940938</t>
  </si>
  <si>
    <t>4/MAT - Materiál</t>
  </si>
  <si>
    <t>118224461</t>
  </si>
  <si>
    <t>387284033</t>
  </si>
  <si>
    <t>-1087005738</t>
  </si>
  <si>
    <t>345234150</t>
  </si>
  <si>
    <t>vložka pojistková E27 normální 2410 6A</t>
  </si>
  <si>
    <t>1918697292</t>
  </si>
  <si>
    <t xml:space="preserve">Části pojistek E 27, 25 A vložky pojistkové normální 2410   6 A</t>
  </si>
  <si>
    <t>999100000</t>
  </si>
  <si>
    <t>Elektrovýzbroj SCHM 1,5-35</t>
  </si>
  <si>
    <t>Kč</t>
  </si>
  <si>
    <t>1833641605</t>
  </si>
  <si>
    <t>MATERIÁLY POMOCNÉ BLÍŽE NEURČENÉ materiály ostatní: jiný materiál</t>
  </si>
  <si>
    <t>347604080</t>
  </si>
  <si>
    <t>výbojka sodíková vysokotlaká SON-T Pro 70W E27</t>
  </si>
  <si>
    <t>1525677441</t>
  </si>
  <si>
    <t xml:space="preserve">Výbojky sodíkové vysokotlaké Philips-náhrada za SHC SON Pro   50 W    E 27</t>
  </si>
  <si>
    <t>3481211001</t>
  </si>
  <si>
    <t>svítidlo SAFIR1 70W</t>
  </si>
  <si>
    <t>793788745</t>
  </si>
  <si>
    <t>Svítidla pro byty a společenské místnosti - nástěnná zářivková BÍGL-S, 1x11W, IP43</t>
  </si>
  <si>
    <t>3476040801</t>
  </si>
  <si>
    <t>výbojka sodíková vysokotlaká SON-T Pro 50W E27</t>
  </si>
  <si>
    <t>-1570727468</t>
  </si>
  <si>
    <t>34812110011</t>
  </si>
  <si>
    <t>svítidlo SAFIR1 50W</t>
  </si>
  <si>
    <t>1557317092</t>
  </si>
  <si>
    <t>-835668010</t>
  </si>
  <si>
    <t xml:space="preserve">stožár bezpaticový vetknutý JB 10 </t>
  </si>
  <si>
    <t>125686080</t>
  </si>
  <si>
    <t xml:space="preserve">stožár bezpaticový přírubový JB 10 P </t>
  </si>
  <si>
    <t>-978694819</t>
  </si>
  <si>
    <t>stožár sadový bezpaticový SB Brno 6m</t>
  </si>
  <si>
    <t>1584269316</t>
  </si>
  <si>
    <t>3411103001</t>
  </si>
  <si>
    <t>kabel silový s Cu jádrem CYKY 3x1,5 mm2</t>
  </si>
  <si>
    <t>-626751617</t>
  </si>
  <si>
    <t xml:space="preserve">Kabely silové s měděným jádrem pro jmenovité napětí 750 V CYKY   PN-KV-061-00 3 x 1,5</t>
  </si>
  <si>
    <t>4/OST - Ostatní</t>
  </si>
  <si>
    <t>-186517778</t>
  </si>
  <si>
    <t>919023163</t>
  </si>
  <si>
    <t>1721994674</t>
  </si>
  <si>
    <t>1338130524</t>
  </si>
  <si>
    <t>Geodetické a geometrické zaměření kabelové trasy do 100 m</t>
  </si>
  <si>
    <t>1559586702</t>
  </si>
  <si>
    <t>-76214163</t>
  </si>
  <si>
    <t>SO 06 - Přeložka plynovodu</t>
  </si>
  <si>
    <t>Ing. Zdeněk Havlín</t>
  </si>
  <si>
    <t xml:space="preserve">    4 - Vodorovné konstrukce</t>
  </si>
  <si>
    <t xml:space="preserve">    783 - Dokončovací práce - nátěry</t>
  </si>
  <si>
    <t xml:space="preserve">    789 - Povrchové úpravy ocelových konstrukcí a technologických zařízení</t>
  </si>
  <si>
    <t xml:space="preserve">    23-M - Montáže potrubí</t>
  </si>
  <si>
    <t xml:space="preserve">    58-M - Revize vyhrazených technických zařízení</t>
  </si>
  <si>
    <t>002 - Propoje</t>
  </si>
  <si>
    <t>VRN - Vedlejší rozpočtové náklady</t>
  </si>
  <si>
    <t>130001101</t>
  </si>
  <si>
    <t>Příplatek za ztížení vykopávky v blízkosti podzemního vedení</t>
  </si>
  <si>
    <t>-1212877147</t>
  </si>
  <si>
    <t>Příplatek k cenám hloubených vykopávek za ztížení vykopávky v blízkosti podzemního vedení nebo výbušnin pro jakoukoliv třídu horniny</t>
  </si>
  <si>
    <t>132212201</t>
  </si>
  <si>
    <t>Hloubení rýh š přes 600 do 2000 mm ručním nebo pneum nářadím v soudržných horninách tř. 3</t>
  </si>
  <si>
    <t>-1432956785</t>
  </si>
  <si>
    <t>Hloubení zapažených i nezapažených rýh šířky přes 600 do 2 000 mm ručním nebo pneumatickým nářadím s urovnáním dna do předepsaného profilu a spádu v horninách tř. 3 soudržných</t>
  </si>
  <si>
    <t>132212209</t>
  </si>
  <si>
    <t>Příplatek za lepivost u hloubení rýh š do 2000 mm ručním nebo pneum nářadím v hornině tř. 3</t>
  </si>
  <si>
    <t>-1559560333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</si>
  <si>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</si>
  <si>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162601102</t>
  </si>
  <si>
    <t>Vodorovné přemístění do 5000 m výkopku/sypaniny z horniny tř. 1 až 4</t>
  </si>
  <si>
    <t>1848193716</t>
  </si>
  <si>
    <t>Vodorovné přemístění výkopku nebo sypaniny po suchu na obvyklém dopravním prostředku, bez naložení výkopku, avšak se složením bez rozhrnutí z horniny tř. 1 až 4 na vzdálenost přes 4 000 do 5 000 m</t>
  </si>
  <si>
    <t>-1924383178</t>
  </si>
  <si>
    <t>174101101</t>
  </si>
  <si>
    <t>Zásyp jam, šachet rýh nebo kolem objektů sypaninou se zhutněním</t>
  </si>
  <si>
    <t>-487884062</t>
  </si>
  <si>
    <t>Zásyp sypaninou z jakékoliv horniny s uložením výkopku ve vrstvách se zhutněním jam, šachet, rýh nebo kolem objektů v těchto vykopávkách</t>
  </si>
  <si>
    <t>175111101</t>
  </si>
  <si>
    <t>Obsypání potrubí ručně sypaninou bez prohození sítem, uloženou do 3 m</t>
  </si>
  <si>
    <t>-931192371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</si>
  <si>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</si>
  <si>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58337302</t>
  </si>
  <si>
    <t>štěrkopísek frakce 0/16</t>
  </si>
  <si>
    <t>986824065</t>
  </si>
  <si>
    <t>Vodorovné konstrukce</t>
  </si>
  <si>
    <t>451573111</t>
  </si>
  <si>
    <t>Lože pod potrubí otevřený výkop ze štěrkopísku</t>
  </si>
  <si>
    <t>-1274069405</t>
  </si>
  <si>
    <t>Lože pod potrubí, stoky a drobné objekty v otevřeném výkopu z písku a štěrkopísku do 63 mm</t>
  </si>
  <si>
    <t>899911111</t>
  </si>
  <si>
    <t>Osazení ocelových součástí pro potrubí závěsných a úložných hmotnosti jednotlivě do 5 kg</t>
  </si>
  <si>
    <t>-695745921</t>
  </si>
  <si>
    <t>Osazení ocelových součástí závěsných a úložných pro potrubí na mostech, konstrukcích apod. hmotnosti jednotlivě do 5 kg</t>
  </si>
  <si>
    <t>372228</t>
  </si>
  <si>
    <t xml:space="preserve">Závěs  obj. potr. MP-MXI 3" M10/M12</t>
  </si>
  <si>
    <t>147286362</t>
  </si>
  <si>
    <t>Závěs obj. potr. MP-MXI 3" M10/M12</t>
  </si>
  <si>
    <t>783</t>
  </si>
  <si>
    <t>Dokončovací práce - nátěry</t>
  </si>
  <si>
    <t>783601729</t>
  </si>
  <si>
    <t>Bezoplachové odrezivění potrubí DN do 100 mm</t>
  </si>
  <si>
    <t>464688881</t>
  </si>
  <si>
    <t>Příprava podkladu armatur a kovových potrubí před provedením nátěru potrubí přes DN 50 do DN 100 mm odrezivěním, odrezovačem bezoplachovým</t>
  </si>
  <si>
    <t>783634551</t>
  </si>
  <si>
    <t>Základní jednonásobný epoxidový nátěr potrubí DN do 50 mm</t>
  </si>
  <si>
    <t>1845874563</t>
  </si>
  <si>
    <t>Základní nátěr armatur a kovových potrubí jednonásobný potrubí do DN 50 mm epoxidový</t>
  </si>
  <si>
    <t>783634561</t>
  </si>
  <si>
    <t>Základní jednonásobný epoxidový nátěr potrubí DN do 100 mm</t>
  </si>
  <si>
    <t>55255909</t>
  </si>
  <si>
    <t>Základní nátěr armatur a kovových potrubí jednonásobný potrubí přes DN 50 do DN 100 mm epoxidový</t>
  </si>
  <si>
    <t>783637621</t>
  </si>
  <si>
    <t>Krycí jednonásobný epoxidový nátěr potrubí DN do 100 mm</t>
  </si>
  <si>
    <t>-1846884841</t>
  </si>
  <si>
    <t>Krycí nátěr (email) armatur a kovových potrubí potrubí přes DN 50 do DN 100 mm jednonásobný epoxidový</t>
  </si>
  <si>
    <t>789</t>
  </si>
  <si>
    <t>Povrchové úpravy ocelových konstrukcí a technologických zařízení</t>
  </si>
  <si>
    <t>789231212</t>
  </si>
  <si>
    <t>Provedení otryskání potrubí do DN 50 stupeň zarezavění A stupeň přípravy Sa 2 1/2</t>
  </si>
  <si>
    <t>466556957</t>
  </si>
  <si>
    <t>Provedení otryskání povrchů potrubí do DN 50 stupeň zarezivění A, stupeň přípravy Sa 2½</t>
  </si>
  <si>
    <t>210800411</t>
  </si>
  <si>
    <t>Montáž vodiče Cu izolovaný plný a laněný s PVC pláštěm do 1 kV žíla 0,15 až 16 mm2 zatažený (CY, CHAH-R(V))</t>
  </si>
  <si>
    <t>465244308</t>
  </si>
  <si>
    <t>Montáž izolovaných vodičů měděných do 1 kV bez ukončení uložených v trubkách nebo lištách zatažených plných a laněných s PVC pláštěm, bezhalogenových, ohniodolných (CY, CHAH-R(V),...) průřezu žíly 0,5 až 16 mm2</t>
  </si>
  <si>
    <t>34140841</t>
  </si>
  <si>
    <t>vodič izolovaný s Cu jádrem 2,50mm2</t>
  </si>
  <si>
    <t>-1838299115</t>
  </si>
  <si>
    <t>230250002</t>
  </si>
  <si>
    <t>Montáž kontrolní vývod napěťový zemní KVZ</t>
  </si>
  <si>
    <t>1318119011</t>
  </si>
  <si>
    <t>Montáž kontrolního měřícího vývodu napěťového zemního na potrubí</t>
  </si>
  <si>
    <t>23-M</t>
  </si>
  <si>
    <t>Montáže potrubí</t>
  </si>
  <si>
    <t>230081040</t>
  </si>
  <si>
    <t>Demontáž potrubí do šrotu do 10 kg D 57 mm, tl 3,6 mm</t>
  </si>
  <si>
    <t>-1346374057</t>
  </si>
  <si>
    <t>Demontáž ocelového potrubí do šrotu hmotnosti do 10 kg připojovací rozměr Ø 57, tl. 3,6 mm</t>
  </si>
  <si>
    <t>230201011</t>
  </si>
  <si>
    <t>Montáž plynovodů D 60,3 mm tl stěny 2,9 mm</t>
  </si>
  <si>
    <t>-488361315</t>
  </si>
  <si>
    <t>Montáž potrubí z oceli Ø do 60,3 mm, tl. stěny 2,9 mm</t>
  </si>
  <si>
    <t>14011024</t>
  </si>
  <si>
    <t>trubka ocelová bezešvá hladká jakost 11 353 48,3x2,6mm</t>
  </si>
  <si>
    <t>-1371963568</t>
  </si>
  <si>
    <t>230201105</t>
  </si>
  <si>
    <t>Montáž trubních dílů přivařovacích D 60,3 mm tl stěny 2,9 mm</t>
  </si>
  <si>
    <t>1630349236</t>
  </si>
  <si>
    <t>Montáž trubních dílů ocelových přivařovacích Ø do 60,3 mm, tl. stěny 2,9 mm</t>
  </si>
  <si>
    <t>31630513</t>
  </si>
  <si>
    <t xml:space="preserve">oblouk trubkový  typ 3D tvar 90° - K3 D 44,5 mm tl 2,6 mm</t>
  </si>
  <si>
    <t>1179829969</t>
  </si>
  <si>
    <t>612782</t>
  </si>
  <si>
    <t>USTR d50, PE100, SDR11, přechodový kus PE-HD / ocel, elektro</t>
  </si>
  <si>
    <t>1067621269</t>
  </si>
  <si>
    <t>230205035</t>
  </si>
  <si>
    <t>Montáž potrubí plastového svařované na tupo nebo elektrospojkou dn 50 mm en 4,6 mm</t>
  </si>
  <si>
    <t>-1579025969</t>
  </si>
  <si>
    <t>Montáž potrubí PE průměru do 110 mm návin nebo tyč, svařované na tupo nebo elektrospojkou Ø 50, tl. stěny 4,6 mm</t>
  </si>
  <si>
    <t>28613913</t>
  </si>
  <si>
    <t>potrubí plynovodní PE 100RC SDR 11 PN 0,4MPa D 50x4,6mm</t>
  </si>
  <si>
    <t>1824111446</t>
  </si>
  <si>
    <t>612684</t>
  </si>
  <si>
    <t>FRIALEN MB d 50, PE100, SDR11, spojka s lehce vyrazitelným dorazem, elektro</t>
  </si>
  <si>
    <t>-626922175</t>
  </si>
  <si>
    <t>230205235</t>
  </si>
  <si>
    <t>Montáž trubního dílu PE elektrotvarovky nebo svařovaného na tupo dn 50 mm en 4,5 mm</t>
  </si>
  <si>
    <t>1331297356</t>
  </si>
  <si>
    <t>Montáž trubních dílů PE průměru do 110 mm elektrotvarovky nebo svařované na tupo Ø 50, tl. stěny 4,6 mm</t>
  </si>
  <si>
    <t>NCL.612029</t>
  </si>
  <si>
    <t>FRIALEN - MV d 50, PE100, SDR11, záslepka, elektro</t>
  </si>
  <si>
    <t>-34463753</t>
  </si>
  <si>
    <t>NCL.612097</t>
  </si>
  <si>
    <t>FRIALEN - W90 d50, PE100, SDR11, koleno 90°, elektro</t>
  </si>
  <si>
    <t>-422372128</t>
  </si>
  <si>
    <t>230011058</t>
  </si>
  <si>
    <t>Montáž potrubí trouby ocelové hladké tř.11-13 D 89 mm, tl 4,0 mm</t>
  </si>
  <si>
    <t>1459513954</t>
  </si>
  <si>
    <t>Montáž potrubí z trub ocelových hladkých tř. 11 až 13 Ø 89 mm, tl. 4,0 mm</t>
  </si>
  <si>
    <t>140110820</t>
  </si>
  <si>
    <t>trubka ocelová bezešvá hladká jakost 11 353 114x4,0mm</t>
  </si>
  <si>
    <t>-1969668338</t>
  </si>
  <si>
    <t>230200116</t>
  </si>
  <si>
    <t>Nasunutí potrubní sekce do ocelové chráničky DN 50</t>
  </si>
  <si>
    <t>-1526164738</t>
  </si>
  <si>
    <t>Nasunutí potrubní sekce do chráničky jmenovitá světlost nasouvaného potrubí DN 50</t>
  </si>
  <si>
    <t>230205055</t>
  </si>
  <si>
    <t>Montáž potrubí plastového svařované na tupo nebo elektrospojkou dn 110 mm en 6,3 mm</t>
  </si>
  <si>
    <t>1845112738</t>
  </si>
  <si>
    <t>Montáž potrubí PE průměru do 110 mm návin nebo tyč, svařované na tupo nebo elektrospojkou Ø 110, tl. stěny 6,3 mm</t>
  </si>
  <si>
    <t>28613966</t>
  </si>
  <si>
    <t>trubka ochranná pro plyn PEHD 110x4,2mm</t>
  </si>
  <si>
    <t>721123593</t>
  </si>
  <si>
    <t>230220006a</t>
  </si>
  <si>
    <t>Montáž litinového poklopu - KVZ + VSV</t>
  </si>
  <si>
    <t>508764878</t>
  </si>
  <si>
    <t>FRI085/3P</t>
  </si>
  <si>
    <t xml:space="preserve">RENKO-EBS, KH-T, REN-PLUS, A  RENKO plovoucí poklop čtvercový, žlutý, plyn</t>
  </si>
  <si>
    <t>326259356</t>
  </si>
  <si>
    <t>MR201</t>
  </si>
  <si>
    <t>Deska betonová pod poklop</t>
  </si>
  <si>
    <t>-2013221685</t>
  </si>
  <si>
    <t>R505b</t>
  </si>
  <si>
    <t>Odstavení a odplynění plynovodu DN 40 + dn 50 - 32 m</t>
  </si>
  <si>
    <t>úsek</t>
  </si>
  <si>
    <t>-2024318271</t>
  </si>
  <si>
    <t>230170002</t>
  </si>
  <si>
    <t>Tlakové zkoušky těsnosti potrubí - příprava DN do 80</t>
  </si>
  <si>
    <t>sada</t>
  </si>
  <si>
    <t>1737124833</t>
  </si>
  <si>
    <t>Příprava pro zkoušku těsnosti potrubí DN přes 40 do 80</t>
  </si>
  <si>
    <t>230230016</t>
  </si>
  <si>
    <t>Hlavní tlaková zkouška vzduchem 0,6 MPa DN 50</t>
  </si>
  <si>
    <t>-1614644607</t>
  </si>
  <si>
    <t>Tlakové zkoušky hlavní vzduchem 0,6 MPa DN 50</t>
  </si>
  <si>
    <t>230230076</t>
  </si>
  <si>
    <t>Čištění potrubí PN 38 6416 DN 200</t>
  </si>
  <si>
    <t>-494074857</t>
  </si>
  <si>
    <t>Čištění potrubí DN 200</t>
  </si>
  <si>
    <t>460490012</t>
  </si>
  <si>
    <t>Krytí kabelů výstražnou fólií šířky 25 cm</t>
  </si>
  <si>
    <t>-1611898112</t>
  </si>
  <si>
    <t>Krytí kabelů, spojek, koncovek a odbočnic kabelů výstražnou fólií z PVC včetně vyrovnání povrchu rýhy, rozvinutí a uložení fólie do rýhy, fólie šířky do 25cm</t>
  </si>
  <si>
    <t>58-M</t>
  </si>
  <si>
    <t>Revize vyhrazených technických zařízení</t>
  </si>
  <si>
    <t>R102</t>
  </si>
  <si>
    <t>Revize STL</t>
  </si>
  <si>
    <t>1881987586</t>
  </si>
  <si>
    <t>002</t>
  </si>
  <si>
    <t>Propoje</t>
  </si>
  <si>
    <t>R052</t>
  </si>
  <si>
    <t>Odpoj pod plynem D50</t>
  </si>
  <si>
    <t>-840397232</t>
  </si>
  <si>
    <t>230200251</t>
  </si>
  <si>
    <t>Jednostranné přerušení průtoku plynu stlačením plastového potrubí dn 63 mm</t>
  </si>
  <si>
    <t>-1327639790</t>
  </si>
  <si>
    <t>Jednostranné přerušení průtoku plynu za použití stlačení potrubí v PE potrubí dn do 63 mm</t>
  </si>
  <si>
    <t>R072</t>
  </si>
  <si>
    <t>Propoj pod plynem D50</t>
  </si>
  <si>
    <t>-649809060</t>
  </si>
  <si>
    <t>VRN</t>
  </si>
  <si>
    <t>Vedlejší rozpočtové náklady</t>
  </si>
  <si>
    <t>012303000R01</t>
  </si>
  <si>
    <t>Geodetické práce po výstavbě - zaměření nového plynovodu</t>
  </si>
  <si>
    <t>1024</t>
  </si>
  <si>
    <t>-1780908035</t>
  </si>
  <si>
    <t>SO 07 - Přeložky vodovodních přípojek</t>
  </si>
  <si>
    <t>SO 07.1 - Provizorní vodovodní přeložky</t>
  </si>
  <si>
    <t>97309188</t>
  </si>
  <si>
    <t>"ztížená vykopávka 30%"</t>
  </si>
  <si>
    <t>"překopové sondy - ověření trasy 4 m3/kus - odhad 4 sondy" 4*4</t>
  </si>
  <si>
    <t>"výkop rýhy" 0,6*80*0,45</t>
  </si>
  <si>
    <t>37,6*0,3 'Přepočtené koeficientem množství</t>
  </si>
  <si>
    <t>131201101</t>
  </si>
  <si>
    <t>Hloubení jam nezapažených v hornině tř. 3 objemu do 100 m3</t>
  </si>
  <si>
    <t>-1911039262</t>
  </si>
  <si>
    <t>Hloubení nezapažených jam a zářezů s urovnáním dna do předepsaného profilu a spádu v hornině tř. 3 do 100 m3</t>
  </si>
  <si>
    <t>131201109</t>
  </si>
  <si>
    <t>Příplatek za lepivost u hloubení jam nezapažených v hornině tř. 3</t>
  </si>
  <si>
    <t>-865612985</t>
  </si>
  <si>
    <t>Hloubení nezapažených jam a zářezů s urovnáním dna do předepsaného profilu a spádu Příplatek k cenám za lepivost horniny tř. 3</t>
  </si>
  <si>
    <t>"lepivost 50%"</t>
  </si>
  <si>
    <t>16*0,5 'Přepočtené koeficientem množství</t>
  </si>
  <si>
    <t>132201101</t>
  </si>
  <si>
    <t>Hloubení rýh š do 600 mm v hornině tř. 3 objemu do 100 m3</t>
  </si>
  <si>
    <t>-1391357856</t>
  </si>
  <si>
    <t>Hloubení zapažených i nezapažených rýh šířky do 600 mm s urovnáním dna do předepsaného profilu a spádu v hornině tř. 3 do 100 m3</t>
  </si>
  <si>
    <t>132201109</t>
  </si>
  <si>
    <t>Příplatek za lepivost k hloubení rýh š do 600 mm v hornině tř. 3</t>
  </si>
  <si>
    <t>-1886748638</t>
  </si>
  <si>
    <t>Hloubení zapažených i nezapažených rýh šířky do 600 mm s urovnáním dna do předepsaného profilu a spádu v hornině tř. 3 Příplatek k cenám za lepivost horniny tř. 3</t>
  </si>
  <si>
    <t>21,6*0,5 'Přepočtené koeficientem množství</t>
  </si>
  <si>
    <t>162301101</t>
  </si>
  <si>
    <t>Vodorovné přemístění do 500 m výkopku/sypaniny z horniny tř. 1 až 4</t>
  </si>
  <si>
    <t>379664195</t>
  </si>
  <si>
    <t>Vodorovné přemístění výkopku nebo sypaniny po suchu na obvyklém dopravním prostředku, bez naložení výkopku, avšak se složením bez rozhrnutí z horniny tř. 1 až 4 na vzdálenost přes 50 do 500 m</t>
  </si>
  <si>
    <t>"na meziskládku a zpět"</t>
  </si>
  <si>
    <t>"zpětný zásyp výkopkem" (21,6-14,4+16)*2</t>
  </si>
  <si>
    <t>-742404300</t>
  </si>
  <si>
    <t>"odvoz výkopku na skládku"</t>
  </si>
  <si>
    <t>"zpětný zásyp výkopkem" -(21,6-14,4+16)</t>
  </si>
  <si>
    <t>167101101</t>
  </si>
  <si>
    <t>Nakládání výkopku z hornin tř. 1 až 4 do 100 m3</t>
  </si>
  <si>
    <t>689027629</t>
  </si>
  <si>
    <t>Nakládání, skládání a překládání neulehlého výkopku nebo sypaniny nakládání, množství do 100 m3, z hornin tř. 1 až 4</t>
  </si>
  <si>
    <t>"zpětný zásyp výkopkem" 21,6-14,4+16</t>
  </si>
  <si>
    <t>171201201</t>
  </si>
  <si>
    <t>Uložení sypaniny na skládky</t>
  </si>
  <si>
    <t>388672833</t>
  </si>
  <si>
    <t>"na meziskládku"</t>
  </si>
  <si>
    <t>"zpětný zásyp výkopkem" (21,6-14,4+16)</t>
  </si>
  <si>
    <t>1052557664</t>
  </si>
  <si>
    <t>14,4*1,9 'Přepočtené koeficientem množství</t>
  </si>
  <si>
    <t>-692313757</t>
  </si>
  <si>
    <t>175151101</t>
  </si>
  <si>
    <t>Obsypání potrubí strojně sypaninou bez prohození, uloženou do 3 m</t>
  </si>
  <si>
    <t>2117501004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</si>
  <si>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</si>
  <si>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"lože + obsyp potrubí - písčitá zemina do 16 mm" </t>
  </si>
  <si>
    <t>0,6*0,3*80</t>
  </si>
  <si>
    <t>-972489590</t>
  </si>
  <si>
    <t>14,4*2 'Přepočtené koeficientem množství</t>
  </si>
  <si>
    <t>871171141</t>
  </si>
  <si>
    <t>Montáž potrubí z PE100 SDR 11 otevřený výkop svařovaných na tupo D 40 x 3,7 mm</t>
  </si>
  <si>
    <t>-930736403</t>
  </si>
  <si>
    <t>Montáž vodovodního potrubí z plastů v otevřeném výkopu z polyetylenu PE 100 svařovaných na tupo SDR 11/PN16 D 40 x 3,7 mm</t>
  </si>
  <si>
    <t>"tlakové potrubí a tvarovky z HDPE, PE100, SDR11 pro pitnou vodu - potrubí D40/3,7 mm" 80</t>
  </si>
  <si>
    <t>28613596</t>
  </si>
  <si>
    <t>potrubí dvouvrstvé PE100 s 10% signalizační vrstvou SDR 11 40x3,7 dl 12m</t>
  </si>
  <si>
    <t>1018265799</t>
  </si>
  <si>
    <t>998276101</t>
  </si>
  <si>
    <t>Přesun hmot pro trubní vedení z trub z plastických hmot otevřený výkop</t>
  </si>
  <si>
    <t>1786784898</t>
  </si>
  <si>
    <t>Přesun hmot pro trubní vedení hloubené z trub z plastických hmot nebo sklolaminátových pro vodovody nebo kanalizace v otevřeném výkopu dopravní vzdálenost do 15 m</t>
  </si>
  <si>
    <t>SO 07.2 - Definitivní vodovodní přeložky</t>
  </si>
  <si>
    <t xml:space="preserve">Uspořádání zemních prací, uložení potrubí – viz přílohy č.1-Technická zpráva,  č.5 - Vzorový řez a č.7 - Šachta na přípojce. Zřízení šachty DN1000 na přípojce pro č.p. 2335 - výkopy/zásypy zahrnuté v tomto objektu se týkají pouze spodní části šachty k úrovni křídla mostní opěry. Zemní práce horní části šachty probíhají s výstavbou opěrné zdí a jsou již zahrnuty v tomto objektu (SO 10). Manipulace se zeminou, skládky, přepravní vzdálenosti  - viz  ZOV stavby. </t>
  </si>
  <si>
    <t xml:space="preserve">    2 - Zakládání</t>
  </si>
  <si>
    <t xml:space="preserve">    5 - Komunikace pozemní</t>
  </si>
  <si>
    <t>115101201</t>
  </si>
  <si>
    <t>Čerpání vody na dopravní výšku do 10 m průměrný přítok do 500 l/min</t>
  </si>
  <si>
    <t>-1799643253</t>
  </si>
  <si>
    <t>Čerpání vody na dopravní výšku do 10 m s uvažovaným průměrným přítokem do 500 l/min</t>
  </si>
  <si>
    <t>"čerpání vody během stavby (průsaky) do 300 l/min - 15 dní" 15*24</t>
  </si>
  <si>
    <t>"výkop pažených rýh - bez výskytu podzemní vody"</t>
  </si>
  <si>
    <t>"šířka rýhy 0,8 m" 0,8*23*1,3</t>
  </si>
  <si>
    <t>"šířka rýhy 1,0 m (společná rýha pro 2 potrubí)" 1*22*1,3</t>
  </si>
  <si>
    <t>"výkop pažených rýh - s výskytem podzemní vody"</t>
  </si>
  <si>
    <t>"šířka rýhy 0,8 m" 0,8*10*1,45</t>
  </si>
  <si>
    <t>"šířka rýhy 1,0 m (společná rýha pro 2 potrubí)" 1*16*1,45</t>
  </si>
  <si>
    <t>"rozšíření výkopu u VŠ" 1,5*2*1,4*3</t>
  </si>
  <si>
    <t>"výkop pro založení šachty DN1000" 2,5*2*2,5</t>
  </si>
  <si>
    <t>112,42*0,3 'Přepočtené koeficientem množství</t>
  </si>
  <si>
    <t>132201201</t>
  </si>
  <si>
    <t>Hloubení rýh š do 2000 mm v hornině tř. 3 objemu do 100 m3</t>
  </si>
  <si>
    <t>375404392</t>
  </si>
  <si>
    <t>Hloubení zapažených i nezapažených rýh šířky přes 600 do 2 000 mm s urovnáním dna do předepsaného profilu a spádu v hornině tř. 3 do 100 m3</t>
  </si>
  <si>
    <t>132201209</t>
  </si>
  <si>
    <t>Příplatek za lepivost k hloubení rýh š do 2000 mm v hornině tř. 3</t>
  </si>
  <si>
    <t>993842354</t>
  </si>
  <si>
    <t>Hloubení zapažených i nezapažených rýh šířky přes 600 do 2 000 mm s urovnáním dna do předepsaného profilu a spádu v hornině tř. 3 Příplatek k cenám za lepivost horniny tř. 3</t>
  </si>
  <si>
    <t>87,32*0,5 'Přepočtené koeficientem množství</t>
  </si>
  <si>
    <t>133201101</t>
  </si>
  <si>
    <t>Hloubení šachet v hornině tř. 3 objemu do 100 m3</t>
  </si>
  <si>
    <t>218133782</t>
  </si>
  <si>
    <t>Hloubení zapažených i nezapažených šachet s případným nutným přemístěním výkopku ve výkopišti v hornině tř. 3 do 100 m3</t>
  </si>
  <si>
    <t>133201109</t>
  </si>
  <si>
    <t>Příplatek za lepivost u hloubení šachet v hornině tř. 3</t>
  </si>
  <si>
    <t>79257457</t>
  </si>
  <si>
    <t>Hloubení zapažených i nezapažených šachet s případným nutným přemístěním výkopku ve výkopišti v hornině tř. 3 Příplatek k cenám za lepivost horniny tř. 3</t>
  </si>
  <si>
    <t>25,1*0,5 'Přepočtené koeficientem množství</t>
  </si>
  <si>
    <t>161101101</t>
  </si>
  <si>
    <t>Svislé přemístění výkopku z horniny tř. 1 až 4 hl výkopu do 2,5 m</t>
  </si>
  <si>
    <t>-108326226</t>
  </si>
  <si>
    <t>Svislé přemístění výkopku bez naložení do dopravní nádoby avšak s vyprázdněním dopravní nádoby na hromadu nebo do dopravního prostředku z horniny tř. 1 až 4, při hloubce výkopu přes 1 do 2,5 m</t>
  </si>
  <si>
    <t>112,42*1,9 'Přepočtené koeficientem množství</t>
  </si>
  <si>
    <t>"zásyp rýh se zhutněním (náhradní zeminou)"</t>
  </si>
  <si>
    <t>112,42-6,44-3,6-21,9-1,5-1,5-9,81</t>
  </si>
  <si>
    <t>58331200</t>
  </si>
  <si>
    <t>štěrkopísek netříděný zásypový</t>
  </si>
  <si>
    <t>-85431932</t>
  </si>
  <si>
    <t>67,67*2 'Přepočtené koeficientem množství</t>
  </si>
  <si>
    <t xml:space="preserve">"obsyp potrubí - písčitá zemina do 16 mm, 300 mm nad vrchol potrubí" </t>
  </si>
  <si>
    <t>0,8*(23+10)*0,34</t>
  </si>
  <si>
    <t>1*(22+16)*0,34</t>
  </si>
  <si>
    <t>21,896*2 'Přepočtené koeficientem množství</t>
  </si>
  <si>
    <t>Zakládání</t>
  </si>
  <si>
    <t>212752212</t>
  </si>
  <si>
    <t>Trativod z drenážních trubek plastových flexibilních D do 100 mm včetně lože otevřený výkop</t>
  </si>
  <si>
    <t>-1542589004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</si>
  <si>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</si>
  <si>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"drenážní potrubí DN100" 26</t>
  </si>
  <si>
    <t>451317777</t>
  </si>
  <si>
    <t>Podklad nebo lože pod dlažbu vodorovný nebo do sklonu 1:5 z betonu prostého tl do 100 mm</t>
  </si>
  <si>
    <t>367462138</t>
  </si>
  <si>
    <t>Podklad nebo lože pod dlažbu (přídlažbu) v ploše vodorovné nebo ve sklonu do 1:5, tloušťky od 50 do 100 mm z betonu prostého</t>
  </si>
  <si>
    <t>"zřízení kamenné dlažby kolem poklopu"</t>
  </si>
  <si>
    <t>"podkladní beton C16/20 - tl. 100 mm" 0,67</t>
  </si>
  <si>
    <t>451541111</t>
  </si>
  <si>
    <t>Lože pod potrubí otevřený výkop ze štěrkodrtě</t>
  </si>
  <si>
    <t>-1003961028</t>
  </si>
  <si>
    <t>Lože pod potrubí, stoky a drobné objekty v otevřeném výkopu ze štěrkodrtě 0-63 mm</t>
  </si>
  <si>
    <t>"podkladní štěrkový polštář tl. 100 mm"</t>
  </si>
  <si>
    <t>"pod VŠ1+VŠ3" 2*2*0,1*2</t>
  </si>
  <si>
    <t>"pod VŠ2" 2*1,5*0,1</t>
  </si>
  <si>
    <t>"pod šachtou DN1000" 2*2*0,1</t>
  </si>
  <si>
    <t>-1718202089</t>
  </si>
  <si>
    <t>Poznámka k položce:_x000d_
písčitá zemina do 16 mm</t>
  </si>
  <si>
    <t>"lože pro potrubí - písčitá zemina - do 16 mm tl. 100 mm"</t>
  </si>
  <si>
    <t>0,8*(23+10)*0,1</t>
  </si>
  <si>
    <t>1*(22+16)*0,1</t>
  </si>
  <si>
    <t>452311141</t>
  </si>
  <si>
    <t>Podkladní desky z betonu prostého tř. C 16/20 otevřený výkop</t>
  </si>
  <si>
    <t>-417955328</t>
  </si>
  <si>
    <t>Podkladní a zajišťovací konstrukce z betonu prostého v otevřeném výkopu desky pod potrubí, stoky a drobné objekty z betonu tř. C 16/20</t>
  </si>
  <si>
    <t>"podkladní betonová deska - beton C16/20 tl. 100 mm"</t>
  </si>
  <si>
    <t>452311171-1</t>
  </si>
  <si>
    <t>Zabetonování otvoru DN250 v šachetním dně po osazení ochranného potrubí D110 - beton tř. C 30/37 XF3</t>
  </si>
  <si>
    <t>266968092</t>
  </si>
  <si>
    <t>"zabetonování otvoru" 0,04</t>
  </si>
  <si>
    <t>Komunikace pozemní</t>
  </si>
  <si>
    <t>591241111</t>
  </si>
  <si>
    <t>Kladení dlažby z kostek drobných z kamene na MC tl 50 mm</t>
  </si>
  <si>
    <t>-401148170</t>
  </si>
  <si>
    <t>Kladení dlažby z kostek s provedením lože do tl. 50 mm, s vyplněním spár, s dvojím beraněním a se smetením přebytečného materiálu na krajnici drobných z kamene, do lože z cementové malty</t>
  </si>
  <si>
    <t>"kamenné kostky 100x100x100 mm" 0,67</t>
  </si>
  <si>
    <t>58381007</t>
  </si>
  <si>
    <t>kostka dlažební žula drobná 8/10</t>
  </si>
  <si>
    <t>1673603706</t>
  </si>
  <si>
    <t>0,67*1,02 'Přepočtené koeficientem množství</t>
  </si>
  <si>
    <t>"tlakové potrubí a tvarovky z HDPE, PE100, SDR11 pro pitnou vodu - potrubí D40/3,7 mm" 114</t>
  </si>
  <si>
    <t>871251141</t>
  </si>
  <si>
    <t>Montáž potrubí z PE100 SDR 11 otevřený výkop svařovaných na tupo D 110 x 10,0 mm</t>
  </si>
  <si>
    <t>-1665842473</t>
  </si>
  <si>
    <t>Montáž vodovodního potrubí z plastů v otevřeném výkopu z polyetylenu PE 100 svařovaných na tupo SDR 11/PN16 D 110 x 10,0 mm</t>
  </si>
  <si>
    <t>"tlakové potrubí a tvarovky z HDPE, PE100, SDR11 pro pitnou vodu"</t>
  </si>
  <si>
    <t>"ochranné potrubí D110/10 mm" 5</t>
  </si>
  <si>
    <t>28613601</t>
  </si>
  <si>
    <t>potrubí dvouvrstvé PE100 s 10% signalizační vrstvou SDR 11 110x10,0 dl 12m</t>
  </si>
  <si>
    <t>-1678657928</t>
  </si>
  <si>
    <t>877171110</t>
  </si>
  <si>
    <t>Montáž elektrokolen 45° na vodovodním potrubí z PE trub d 40</t>
  </si>
  <si>
    <t>-900445796</t>
  </si>
  <si>
    <t>Montáž tvarovek na vodovodním plastovém potrubí z polyetylenu PE 100 elektrotvarovek SDR 11/PN16 kolen 45° d 40</t>
  </si>
  <si>
    <t>"elektrokoleno D40 45 st." 6</t>
  </si>
  <si>
    <t>28614944</t>
  </si>
  <si>
    <t>elektrokoleno 45° PE 100 PN 16 D 40mm</t>
  </si>
  <si>
    <t>915452818</t>
  </si>
  <si>
    <t>877171112</t>
  </si>
  <si>
    <t>Montáž elektrokolen 90° na vodovodním potrubí z PE trub d 40</t>
  </si>
  <si>
    <t>-1793861842</t>
  </si>
  <si>
    <t>Montáž tvarovek na vodovodním plastovém potrubí z polyetylenu PE 100 elektrotvarovek SDR 11/PN16 kolen 90° d 40</t>
  </si>
  <si>
    <t>"elektrokoleno D40 90 st." 4</t>
  </si>
  <si>
    <t>28653053</t>
  </si>
  <si>
    <t>elektrokoleno 90° PE 100 D 40mm</t>
  </si>
  <si>
    <t>-771157113</t>
  </si>
  <si>
    <t>891183111-1</t>
  </si>
  <si>
    <t>Montáž vodoměrné sestavy pro přípojky DN 40</t>
  </si>
  <si>
    <t>654424570</t>
  </si>
  <si>
    <t xml:space="preserve">Poznámka k položce:_x000d_
Uspořádání a vystrojení vodoměrných šachet – viz přílohy č.1 - Technická zpráva a č.6 - Vodoměrné šachty. </t>
  </si>
  <si>
    <t>"Vodoměrná šachta z PP - VŠ1 DN1200" 1</t>
  </si>
  <si>
    <t>"vodoměrná šachta z PP - VŠ2 0,9*1,2 m" 1</t>
  </si>
  <si>
    <t>"vodoměrná šachta z betonu - VŠ3 DN1200" 1</t>
  </si>
  <si>
    <t>551100000-1</t>
  </si>
  <si>
    <t>armatury vodoměrné sestavy viz montážní schéma a specifikace materiálu dle výkresu část C5, příl. č. 6</t>
  </si>
  <si>
    <t>-1711196239</t>
  </si>
  <si>
    <t>892233122</t>
  </si>
  <si>
    <t>Proplach a dezinfekce vodovodního potrubí DN od 40 do 70</t>
  </si>
  <si>
    <t>-951287506</t>
  </si>
  <si>
    <t>"dezinfekce potrubí D40" 114</t>
  </si>
  <si>
    <t>892241111</t>
  </si>
  <si>
    <t>Tlaková zkouška vodou potrubí do 80</t>
  </si>
  <si>
    <t>-1380357516</t>
  </si>
  <si>
    <t>Tlakové zkoušky vodou na potrubí DN do 80</t>
  </si>
  <si>
    <t>"tlaková zkouška" 114</t>
  </si>
  <si>
    <t>893212111-1</t>
  </si>
  <si>
    <t>Šachty armaturní z prostého betonu se stropem z dílců půdorysné pl do 1,50 m2 včetně kompletní dodávky</t>
  </si>
  <si>
    <t>-1130820247</t>
  </si>
  <si>
    <t>Šachty armaturní z prostého betonu se stropem z dílců, vnitřní půdorysné plochy do 1,50 m2 včetně kompletní dodávky</t>
  </si>
  <si>
    <t>893811113</t>
  </si>
  <si>
    <t>Osazení vodoměrné šachty hranaté z PP samonosné pro běžné zatížení plochy do 1,1 m2 hloubky do 1,6 m</t>
  </si>
  <si>
    <t>-938726315</t>
  </si>
  <si>
    <t>Osazení vodoměrné šachty z polypropylenu PP samonosné pro běžné zatížení hranaté, půdorysné plochy do 1,1 m2, světlé hloubky od 1,4 m do 1,6 m</t>
  </si>
  <si>
    <t>56230514</t>
  </si>
  <si>
    <t>šachta vodoměrná hranatá tl 8mm včetně výztuhy 0,9/1,2/1,6 m</t>
  </si>
  <si>
    <t>-186713322</t>
  </si>
  <si>
    <t>893811163</t>
  </si>
  <si>
    <t>Osazení vodoměrné šachty kruhové z PP samonosné pro běžné zatížení průměru do 1,2 m hloubky do 1,6 m</t>
  </si>
  <si>
    <t>1910073427</t>
  </si>
  <si>
    <t>Osazení vodoměrné šachty z polypropylenu PP samonosné pro běžné zatížení kruhové, průměru D do 1,2 m, světlé hloubky od 1,4 m do 1,6 m</t>
  </si>
  <si>
    <t>56230575</t>
  </si>
  <si>
    <t>šachta vodoměrná kruhová k obetonování 1,2/1,6 m</t>
  </si>
  <si>
    <t>-2015235262</t>
  </si>
  <si>
    <t>894411311</t>
  </si>
  <si>
    <t>Osazení železobetonových dílců pro šachty skruží rovných</t>
  </si>
  <si>
    <t>1319981326</t>
  </si>
  <si>
    <t>"vstupní šachta 1000"</t>
  </si>
  <si>
    <t>"skruž přímá" 5</t>
  </si>
  <si>
    <t>"vyrovnávací prstence" 3</t>
  </si>
  <si>
    <t>59224052</t>
  </si>
  <si>
    <t>skruž pro kanalizační šachty se zabudovanými stupadly 100 x 100 x 12 cm</t>
  </si>
  <si>
    <t>551739190</t>
  </si>
  <si>
    <t>59224052-1</t>
  </si>
  <si>
    <t>skruž pro kanalizační šachty se zabudovanými stupadly 100 x 100 x 12 cm - otvor DN110</t>
  </si>
  <si>
    <t>1919219993</t>
  </si>
  <si>
    <t xml:space="preserve">skruž pro kanalizační šachty se zabudovanými stupadly 100 x 100 x 12 cm - otvor DN110
</t>
  </si>
  <si>
    <t>59224010</t>
  </si>
  <si>
    <t>prstenec šachtový vyrovnávací betonový 600x100x40mm</t>
  </si>
  <si>
    <t>-1894963077</t>
  </si>
  <si>
    <t>894412411</t>
  </si>
  <si>
    <t>Osazení železobetonových dílců pro šachty skruží přechodových</t>
  </si>
  <si>
    <t>-1197233998</t>
  </si>
  <si>
    <t>"přechodová skruž - kónus" 1</t>
  </si>
  <si>
    <t>59224168-1</t>
  </si>
  <si>
    <t>skruž betonová přechodová 600/1000x625/120, stupadla poplastovaná kapsová</t>
  </si>
  <si>
    <t>24294404</t>
  </si>
  <si>
    <t>894414111</t>
  </si>
  <si>
    <t>Osazení železobetonových dílců pro šachty skruží základových (dno)</t>
  </si>
  <si>
    <t>-81826352</t>
  </si>
  <si>
    <t xml:space="preserve">"kompaktní jednolité šachtové dno bez kynety s otvorem DN25" </t>
  </si>
  <si>
    <t>59224339</t>
  </si>
  <si>
    <t>dno betonové šachty kanalizační přímé 100x100x60 cm</t>
  </si>
  <si>
    <t>239342594</t>
  </si>
  <si>
    <t>899103112</t>
  </si>
  <si>
    <t>Osazení poklopů litinových nebo ocelových včetně rámů pro třídu zatížení B125, C250</t>
  </si>
  <si>
    <t>-1559534637</t>
  </si>
  <si>
    <t>Osazení poklopů litinových a ocelových včetně rámů pro třídu zatížení B125, C250</t>
  </si>
  <si>
    <t>"vstupní šachta DN1000"</t>
  </si>
  <si>
    <t>"litinový poklop s rámem tř. únosnosti B125" 1</t>
  </si>
  <si>
    <t>28661933</t>
  </si>
  <si>
    <t>poklop šachtový litinový dno DN 600 pro třídu zatížení B125</t>
  </si>
  <si>
    <t>-652791545</t>
  </si>
  <si>
    <t>899721111</t>
  </si>
  <si>
    <t>Signalizační vodič DN do 150 mm na potrubí</t>
  </si>
  <si>
    <t>267554264</t>
  </si>
  <si>
    <t>Signalizační vodič na potrubí DN do 150 mm</t>
  </si>
  <si>
    <t>"identifikační vodič CYKY 4 mm2" 140</t>
  </si>
  <si>
    <t>899722113</t>
  </si>
  <si>
    <t>Krytí potrubí z plastů výstražnou fólií z PVC 34cm</t>
  </si>
  <si>
    <t>896233613</t>
  </si>
  <si>
    <t>Krytí potrubí z plastů výstražnou fólií z PVC šířky 34cm</t>
  </si>
  <si>
    <t>"výstražná fólie š. 350 mm" 110</t>
  </si>
  <si>
    <t>899911000-1</t>
  </si>
  <si>
    <t xml:space="preserve"> Nerezové objímky pro potrubí D40 navrtané do stěny šachty včetně dodávky</t>
  </si>
  <si>
    <t>1275424566</t>
  </si>
  <si>
    <t>Nerezové objímky pro potrubí D40 navrtané do stěny šachty včetně dodávky</t>
  </si>
  <si>
    <t>SO 10 - Most</t>
  </si>
  <si>
    <t>2141</t>
  </si>
  <si>
    <t>CZ-CPA:</t>
  </si>
  <si>
    <t>42.13.10</t>
  </si>
  <si>
    <t>VIN Consult, s.r.o.</t>
  </si>
  <si>
    <t>B.Gruntorádová</t>
  </si>
  <si>
    <t xml:space="preserve">    3 - Svislé a kompletní konstrukce</t>
  </si>
  <si>
    <t xml:space="preserve">    6 - Úpravy povrchů, podlahy a osazování výplní</t>
  </si>
  <si>
    <t xml:space="preserve">    711 - Izolace proti vodě, vlhkosti a plynům</t>
  </si>
  <si>
    <t xml:space="preserve">    VRN1 - Průzkumné, geodetické a projektové práce</t>
  </si>
  <si>
    <t xml:space="preserve">    VRN4 - Inženýrská činnost</t>
  </si>
  <si>
    <t>113151111</t>
  </si>
  <si>
    <t>Rozebrání zpevněných ploch ze silničních dílců</t>
  </si>
  <si>
    <t>1976716950</t>
  </si>
  <si>
    <t>Rozebírání zpevněných ploch s přemístěním na skládku na vzdálenost do 20 m nebo s naložením na dopravní prostředek ze silničních panelů</t>
  </si>
  <si>
    <t>Poznámka k položce:_x000d_
odstranění zpevněné plochy pod mostní skruží vč. lože ze ŠD</t>
  </si>
  <si>
    <t>-407170248</t>
  </si>
  <si>
    <t>Poznámka k položce:_x000d_
čerpání vody (průsaků) z čerpacích jímek</t>
  </si>
  <si>
    <t xml:space="preserve">16*35*2    "16 hod./den (odhad) x 35 dnů x 2 jímky</t>
  </si>
  <si>
    <t>122201402</t>
  </si>
  <si>
    <t>Vykopávky v zemníku na suchu v hornině tř. 3 objem do 1000 m3</t>
  </si>
  <si>
    <t>2080319180</t>
  </si>
  <si>
    <t>Vykopávky v zemnících na suchu s přehozením výkopku na vzdálenost do 3 m nebo s naložením na dopravní prostředek v hornině tř. 3 přes 100 do 1 000 m3</t>
  </si>
  <si>
    <t xml:space="preserve">Poznámka k položce:_x000d_
natěžení zeminy pro zásypy opěr dle pol. 174101101 s naložením na dopravní prostředek </t>
  </si>
  <si>
    <t>122201409</t>
  </si>
  <si>
    <t>Příplatek za lepivost u vykopávek v zemníku na suchu v hornině tř. 3</t>
  </si>
  <si>
    <t>906526253</t>
  </si>
  <si>
    <t>Vykopávky v zemnících na suchu s přehozením výkopku na vzdálenost do 3 m nebo s naložením na dopravní prostředek v hornině tř. 3 Příplatek k cenám za lepivost horniny tř. 3</t>
  </si>
  <si>
    <t>Poznámka k položce:_x000d_
50% výkopu - násobeno koef. 0,5</t>
  </si>
  <si>
    <t>773,33*0,5 'Přepočtené koeficientem množství</t>
  </si>
  <si>
    <t>122202001R</t>
  </si>
  <si>
    <t>Poplatek za zemník - zemina pro zásyp a násyp</t>
  </si>
  <si>
    <t>242011877</t>
  </si>
  <si>
    <t>Poplatek za zemník</t>
  </si>
  <si>
    <t>Poznámka k položce:_x000d_
velmi vhodná zemina pro zásypy dle ČSN 72 1002 - dle položky 174101101, vynásobeno koef. 1,8 (1,8 t/m3)</t>
  </si>
  <si>
    <t>773,33*1,8 'Přepočtené koeficientem množství</t>
  </si>
  <si>
    <t>131201202</t>
  </si>
  <si>
    <t>Hloubení jam zapažených v hornině tř. 3 objemu do 1000 m3</t>
  </si>
  <si>
    <t>-1879950139</t>
  </si>
  <si>
    <t>Hloubení zapažených jam a zářezů s urovnáním dna do předepsaného profilu a spádu v hornině tř. 3 přes 100 do 1 000 m3</t>
  </si>
  <si>
    <t>Poznámka k položce:_x000d_
výkop vč. naložení na DP</t>
  </si>
  <si>
    <t xml:space="preserve">421    "výkop pro opěru 10</t>
  </si>
  <si>
    <t xml:space="preserve">509    "výkop pro opěru 20</t>
  </si>
  <si>
    <t>Mezisoučet</t>
  </si>
  <si>
    <t xml:space="preserve">0,15*(4,0+2,5)*10,23    "výkop rýhy pro PB - hl. x (součet š. O 10+ O 20) x dl.</t>
  </si>
  <si>
    <t>Součet</t>
  </si>
  <si>
    <t>131201209</t>
  </si>
  <si>
    <t>Příplatek za lepivost u hloubení jam zapažených v hornině tř. 3</t>
  </si>
  <si>
    <t>1208590492</t>
  </si>
  <si>
    <t>Hloubení zapažených jam a zářezů s urovnáním dna do předepsaného profilu a spádu Příplatek k cenám za lepivost horniny tř. 3</t>
  </si>
  <si>
    <t>Poznámka k položce:_x000d_
100%</t>
  </si>
  <si>
    <t>-1552236596</t>
  </si>
  <si>
    <t xml:space="preserve">(3,14*0,3*0,3)*0,6*2    "A x v. x 2 jímky</t>
  </si>
  <si>
    <t>-2141714452</t>
  </si>
  <si>
    <t>151711111</t>
  </si>
  <si>
    <t>Osazení zápor ocelových dl do 8 m</t>
  </si>
  <si>
    <t>-605280114</t>
  </si>
  <si>
    <t>Osazení ocelových zápor pro pažení hloubených vykopávek do předem provedených vrtů se zabetonováním spodního konce, s příp. nutným obsypem zápory pískem délky od 0 do 8 m</t>
  </si>
  <si>
    <t xml:space="preserve">5,0*3    "zápory č. 1+2+12 (dl. x ks)</t>
  </si>
  <si>
    <t xml:space="preserve">8,0+7,0    "zápory č. 10+11 (součet délek)</t>
  </si>
  <si>
    <t>151711121</t>
  </si>
  <si>
    <t>Osazení zápor ocelových dl do 14 m</t>
  </si>
  <si>
    <t>-455994118</t>
  </si>
  <si>
    <t>Osazení ocelových zápor pro pažení hloubených vykopávek do předem provedených vrtů se zabetonováním spodního konce, s příp. nutným obsypem zápory pískem délky od 0 do 14 m</t>
  </si>
  <si>
    <t xml:space="preserve">10,0*7    "zápory č. 3-9 (dl. x ks)</t>
  </si>
  <si>
    <t>15210053R</t>
  </si>
  <si>
    <t>ocel profilová HE-A 400 jakost 11 375</t>
  </si>
  <si>
    <t>-2089111973</t>
  </si>
  <si>
    <t xml:space="preserve">Poznámka k položce:_x000d_
násobeno koef. 0,125 (125 kg/bm) </t>
  </si>
  <si>
    <t>100*0,125 'Přepočtené koeficientem množství</t>
  </si>
  <si>
    <t>58931963</t>
  </si>
  <si>
    <t>beton C 8/10 kamenivo frakce 0/8</t>
  </si>
  <si>
    <t>-791984189</t>
  </si>
  <si>
    <t>Poznámka k položce:_x000d_
zabetonování spodních konců zápor vč. 15% rezervy - násobeno koef. 1,15</t>
  </si>
  <si>
    <t xml:space="preserve">(3,14*0,3*0,3)*(5,0*8+4,0*2)    "plocha x součet (dl. x ks)</t>
  </si>
  <si>
    <t>13,565*1,15 'Přepočtené koeficientem množství</t>
  </si>
  <si>
    <t>151721112</t>
  </si>
  <si>
    <t>Zřízení pažení do ocelových zápor hl výkopu do 10 m s jeho následným odstraněním</t>
  </si>
  <si>
    <t>-1392120579</t>
  </si>
  <si>
    <t>Pažení do ocelových zápor bez ohledu na druh pažin, s odstraněním pažení, hloubky výkopu přes 4 do 10 m</t>
  </si>
  <si>
    <t>Poznámka k položce:_x000d_
15% na prořez - násobeno koef. 1,15</t>
  </si>
  <si>
    <t xml:space="preserve">35,0*2    "plocha x 2 opěry</t>
  </si>
  <si>
    <t>70*1,15 'Přepočtené koeficientem množství</t>
  </si>
  <si>
    <t>153111001R</t>
  </si>
  <si>
    <t>Příčné řezání ocelových zápor</t>
  </si>
  <si>
    <t>-1418568744</t>
  </si>
  <si>
    <t>Úprava ocelových štětovnic pro štětové stěny řezání z terénu, štětovnic na skládce příčné</t>
  </si>
  <si>
    <t>Poznámka k položce:_x000d_
odříznutí konců zápor vč. odvozu</t>
  </si>
  <si>
    <t>153211002</t>
  </si>
  <si>
    <t>Zřízení stříkaného betonu tl do 100 mm skalních a poloskalních ploch</t>
  </si>
  <si>
    <t>-1354339725</t>
  </si>
  <si>
    <t>Zřízení stříkaného betonu skalních a poloskalních ploch průměrné tloušťky přes 50 do 100 mm</t>
  </si>
  <si>
    <t>Poznámka k položce:_x000d_
odvoz odpadu ze stříkaného betonu je započítán jako odvoz zeminy (dle technické specifikace v poznámce k položce) v množství cca 5% z celkového objemu betonu</t>
  </si>
  <si>
    <t xml:space="preserve">2,6*4,4    "u O 10 - š. x v.</t>
  </si>
  <si>
    <t xml:space="preserve">5,2*4,4    "u O 20</t>
  </si>
  <si>
    <t>-614285742</t>
  </si>
  <si>
    <t xml:space="preserve">Poznámka k položce:_x000d_
beton pro torkret tl. 0,1 m, připočítáno ztratné 15% -  násobeno koef. 1,15</t>
  </si>
  <si>
    <t xml:space="preserve">0,1*34,2    "tl. torkretu x plocha</t>
  </si>
  <si>
    <t>3,42*1,15 'Přepočtené koeficientem množství</t>
  </si>
  <si>
    <t>153271121</t>
  </si>
  <si>
    <t>Kotvičky pro výztuž stříkaného betonu do malty hl do 0,4 m z oceli BSt 500 D do 10 mm</t>
  </si>
  <si>
    <t>1020957134</t>
  </si>
  <si>
    <t>Kotvičky pro výztuž stříkaného betonu z betonářské oceli BSt 500 do malty hloubky přes 200 do 400 mm, průměru do 10 mm</t>
  </si>
  <si>
    <t>Poznámka k položce:_x000d_
hřebíkování torkretu</t>
  </si>
  <si>
    <t xml:space="preserve">35*4    "cca 4 ks/m2 - plocha x 4 ks</t>
  </si>
  <si>
    <t>161101103</t>
  </si>
  <si>
    <t>Svislé přemístění výkopku z horniny tř. 1 až 4 hl výkopu do 6 m</t>
  </si>
  <si>
    <t>-766878193</t>
  </si>
  <si>
    <t>Svislé přemístění výkopku bez naložení do dopravní nádoby avšak s vyprázdněním dopravní nádoby na hromadu nebo do dopravního prostředku z horniny tř. 1 až 4, při hloubce výkopu přes 4 do 6 m</t>
  </si>
  <si>
    <t>Poznámka k položce:_x000d_
hloubení stavební jámy pro základy mostu z upravené úrovně terénu po odstranění vozovek - manipulace s výkopem dle pol. 131201202 a 133201101</t>
  </si>
  <si>
    <t>162701105</t>
  </si>
  <si>
    <t>Vodorovné přemístění do 10000 m výkopku/sypaniny z horniny tř. 1 až 4</t>
  </si>
  <si>
    <t>-734585776</t>
  </si>
  <si>
    <t>Vodorovné přemístění výkopku nebo sypaniny po suchu na obvyklém dopravním prostředku, bez naložení výkopku, avšak se složením bez rozhrnutí z horniny tř. 1 až 4 na vzdálenost přes 9 000 do 10 000 m</t>
  </si>
  <si>
    <t>"odvoz výkopu na skládku</t>
  </si>
  <si>
    <t xml:space="preserve">940,313    "zemina z výkopů dle pol. 161101103</t>
  </si>
  <si>
    <t xml:space="preserve">24,304    "zemina z vrtů dle pol. 167101101</t>
  </si>
  <si>
    <t xml:space="preserve">0,515    "odpad ze stříkaného betonu dle pol. 167101101</t>
  </si>
  <si>
    <t>"dovoz zeminy pro zásypy ze zemníku</t>
  </si>
  <si>
    <t xml:space="preserve">773,330    "dle pol. 122201402</t>
  </si>
  <si>
    <t>162701109</t>
  </si>
  <si>
    <t>Příplatek k vodorovnému přemístění výkopku/sypaniny z horniny tř. 1 až 4 ZKD 1000 m přes 10000 m</t>
  </si>
  <si>
    <t>-543675602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</si>
  <si>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</si>
  <si>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Poznámka k položce:_x000d_
odvoz zemin na skládku a dovoz vhodné zeminy ze zemníku - celk. vzd. 20 km (násobeno koef. 10,0)</t>
  </si>
  <si>
    <t>1738,462*10 'Přepočtené koeficientem množství</t>
  </si>
  <si>
    <t>162701155</t>
  </si>
  <si>
    <t>Vodorovné přemístění do 10000 m výkopku/sypaniny z horniny tř. 5 až 7</t>
  </si>
  <si>
    <t>1188657986</t>
  </si>
  <si>
    <t>Vodorovné přemístění výkopku nebo sypaniny po suchu na obvyklém dopravním prostředku, bez naložení výkopku, avšak se složením bez rozhrnutí z horniny tř. 5 až 7 na vzdálenost přes 9 000 do 10 000 m</t>
  </si>
  <si>
    <t>Poznámka k položce:_x000d_
hornina z vrtů tř. 5 dle pol. 167101151 - odvoz na skládku</t>
  </si>
  <si>
    <t>162701159</t>
  </si>
  <si>
    <t>Příplatek k vodorovnému přemístění výkopku/sypaniny z horniny tř. 5 až 7 ZKD 1000 m přes 10000 m</t>
  </si>
  <si>
    <t>-1035425847</t>
  </si>
  <si>
    <t>Vodorovné přemístění výkopku nebo sypaniny po suchu na obvyklém dopravním prostředku, bez naložení výkopku, avšak se složením bez rozhrnutí z horniny tř. 5 až 7 na vzdálenost Příplatek k ceně za každých dalších i započatých 1 000 m</t>
  </si>
  <si>
    <t xml:space="preserve">Poznámka k položce:_x000d_
odvoz horniny tř. 5 na skládku - celková vzdálenost skládky 20 km  (násobeno koef. 10,0)</t>
  </si>
  <si>
    <t>3,956*10 'Přepočtené koeficientem množství</t>
  </si>
  <si>
    <t>947429410</t>
  </si>
  <si>
    <t>Poznámka k položce:_x000d_
naložení zeminy z vrtů a odpadu ze stříkaného betonu na dopravní prostředek</t>
  </si>
  <si>
    <t>"zemina z vrtů</t>
  </si>
  <si>
    <t xml:space="preserve">(3,14*0,3*0,3)*100,0    "plocha x celková dl. vrtů</t>
  </si>
  <si>
    <t xml:space="preserve">-3,956    "odečet horniny ve tř. 5 dle pol. 167101151</t>
  </si>
  <si>
    <t>"odpad ze stříkaného betonu dle pol. 153211002</t>
  </si>
  <si>
    <t xml:space="preserve">3,432*0,15    "celkový objem betonu + 15%</t>
  </si>
  <si>
    <t>167101151</t>
  </si>
  <si>
    <t>Nakládání výkopku z hornin tř. 5 až 7 do 100 m3</t>
  </si>
  <si>
    <t>-457775911</t>
  </si>
  <si>
    <t>Nakládání, skládání a překládání neulehlého výkopku nebo sypaniny nakládání, množství do 100 m3, z hornin tř. 5 až 7</t>
  </si>
  <si>
    <t xml:space="preserve">(3,14*0,3*0,3)*14,0    "plocha x celková dl. vrtů dle pol. 226112212</t>
  </si>
  <si>
    <t>-1486134583</t>
  </si>
  <si>
    <t>Poznámka k položce:_x000d_
rozprostření sypaniny ve vrstvách s hrubým urovnáním na skládce</t>
  </si>
  <si>
    <t xml:space="preserve">965,132    "dle pol. 162701105</t>
  </si>
  <si>
    <t xml:space="preserve">3,956    "dle pol. 162701155</t>
  </si>
  <si>
    <t>-71654580</t>
  </si>
  <si>
    <t>Poznámka k položce:_x000d_
množství dle pol. 171201201 x koef. 1,8 (hmotnost 1,8 t/m3)</t>
  </si>
  <si>
    <t>969,088*1,8 'Přepočtené koeficientem množství</t>
  </si>
  <si>
    <t>1003920588</t>
  </si>
  <si>
    <t>Poznámka k položce:_x000d_
1/ zásyp opěr pod těsnící vrstvou ze zemin vhodných do násypu dle ČSN 72 1002 s hutněním po vrstvách tl. max. 300 mm na Id=0,8, resp. D=95% PS_x000d_
2/ zásyp opěr a křídel nad těsnící vrstvou ze zemin vhodných nebo velmi vhodných do násypu dle ČSN 72 1002 s hutněním po vrstvách tl. max. 300 mm na Id=0,85 až 0,9, resp. D=100% PS</t>
  </si>
  <si>
    <t>" 1/ zásyp opěr pod těsnící vrstvou, hutnění D=95% PS</t>
  </si>
  <si>
    <t xml:space="preserve">3,3*9,0    "O 10 - plocha příč.řezu x dl.</t>
  </si>
  <si>
    <t xml:space="preserve">-21,08    "odečet základu O 10 dle pol. 274321117</t>
  </si>
  <si>
    <t xml:space="preserve">4,5*9,0    "O 20 - plocha příč.řezu x dl.</t>
  </si>
  <si>
    <t xml:space="preserve">-23,3    "odečet základu O 20 dle pol. 274321117</t>
  </si>
  <si>
    <t xml:space="preserve">0,339    "zásyp čerpacích šachet ve výkopu</t>
  </si>
  <si>
    <t>"2/ zásyp opěr a křídel nad těsnící vrstvou, hutnění D=100% PS</t>
  </si>
  <si>
    <t xml:space="preserve">421,3    "výkop pro O 10</t>
  </si>
  <si>
    <t xml:space="preserve">-(21,08+42,94+10,06)    "odečet základu, dříku a křídel vč. šikmých O 10</t>
  </si>
  <si>
    <t xml:space="preserve">509,3    "výkop pro O 20</t>
  </si>
  <si>
    <t xml:space="preserve">-(23,3+3,74+46,49+13,5)    "odečet základu, dříku a křídel vč. šikmých za O 20</t>
  </si>
  <si>
    <t xml:space="preserve">-(26,159+12,96)    "odečet zásypů pod těsnící vrstvou a těsnící vrstvy za oběma opěrami</t>
  </si>
  <si>
    <t>"dosyp za křídly, hutnění D=100% PS</t>
  </si>
  <si>
    <t xml:space="preserve">8,4*2   "dorovnání stáv.terénu do úrovně konstrukčních vrstev vozovky na délku křídel a op.zdí</t>
  </si>
  <si>
    <t>212341111</t>
  </si>
  <si>
    <t>Obetonování drenážních trub mezerovitým betonem</t>
  </si>
  <si>
    <t>1850578692</t>
  </si>
  <si>
    <t>Poznámka k položce:_x000d_
obetonování drenáže za rubem opěr</t>
  </si>
  <si>
    <t xml:space="preserve">(0,3*0,3)*9,0*2    "za opěrami - š. x v. x dl. x 2 opěry </t>
  </si>
  <si>
    <t>212792312</t>
  </si>
  <si>
    <t>Odvodnění mostní opěry - drenážní plastové potrubí HDPE DN 160</t>
  </si>
  <si>
    <t>1447955503</t>
  </si>
  <si>
    <t>Odvodnění mostní opěry z plastových trub drenážní potrubí HDPE DN 160</t>
  </si>
  <si>
    <t>Poznámka k položce:_x000d_
drenáž za rubem opěr vč. tvarovek, zaslepení konců trubek u křídel a těsnění prostupů trubky dříkem opěry</t>
  </si>
  <si>
    <t xml:space="preserve">9,0*2    "za opěrami - dl. x 2 opěry - děrovaná trubka DN 150</t>
  </si>
  <si>
    <t xml:space="preserve">0,85*2    "prostup dříkem opěry - vyústění drenáže - dl. x 2opěry - plná trubka DN 150</t>
  </si>
  <si>
    <t>212972113</t>
  </si>
  <si>
    <t>Opláštění drenážních trub filtrační textilií DN 160</t>
  </si>
  <si>
    <t>1992685452</t>
  </si>
  <si>
    <t>Poznámka k položce:_x000d_
drenáž za rubem opěr</t>
  </si>
  <si>
    <t xml:space="preserve">(3,14*0,15)*9,0*2    "obvod trubky x dl. x 2 opěry</t>
  </si>
  <si>
    <t>215901101</t>
  </si>
  <si>
    <t>Zhutnění podloží z hornin soudržných do 92% PS nebo nesoudržných sypkých I(d) do 0,8</t>
  </si>
  <si>
    <t>2132914972</t>
  </si>
  <si>
    <t>Zhutnění podloží pod násypy z rostlé horniny tř. 1 až 4 z hornin soudružných do 92 % PS a nesoudržných sypkých relativní ulehlosti I(d) do 0,8</t>
  </si>
  <si>
    <t>Poznámka k položce:_x000d_
očištění a přehutnění základové spáry ve výkopech</t>
  </si>
  <si>
    <t xml:space="preserve">(4,6+3,1)*12,0    "součet š. O 10 + O 20 x dl.</t>
  </si>
  <si>
    <t>226112111</t>
  </si>
  <si>
    <t>Vrty velkoprofilové svislé nezapažené D do 650 mm hl do 5 m hor. I</t>
  </si>
  <si>
    <t>-94289441</t>
  </si>
  <si>
    <t>Velkoprofilové vrty náběrovým vrtáním svislé nezapažené průměru přes 550 do 650 mm, v hl od 0 do 5 m v hornině tř. I</t>
  </si>
  <si>
    <t>Poznámka k položce:_x000d_
vrty pro zápory D 600 mm, vrtáno z upraveného terénu po demolici stáv.vozovky (dle. výkr.č. 3)</t>
  </si>
  <si>
    <t xml:space="preserve">5,0*3    "dl. x ks - zápory 1, 2 a 12</t>
  </si>
  <si>
    <t>226112211</t>
  </si>
  <si>
    <t>Vrty velkoprofilové svislé nezapažené D do 650 mm hl přes 5 m hor. I</t>
  </si>
  <si>
    <t>-696232869</t>
  </si>
  <si>
    <t>Velkoprofilové vrty náběrovým vrtáním svislé nezapažené průměru přes 550 do 650 mm, v hl přes 5 m v hornině tř. I</t>
  </si>
  <si>
    <t xml:space="preserve">10,0*7-14,0    "dl. x ks - zápory 3-9, odečtena dl. vrtů vr tř- II</t>
  </si>
  <si>
    <t xml:space="preserve">8,0+7,0    "součet dl. - zápory 10 a 11</t>
  </si>
  <si>
    <t>226112212</t>
  </si>
  <si>
    <t>Vrty velkoprofilové svislé nezapažené D do 650 mm hl přes 5 m hor. II</t>
  </si>
  <si>
    <t>-1561582542</t>
  </si>
  <si>
    <t>Velkoprofilové vrty náběrovým vrtáním svislé nezapažené průměru přes 550 do 650 mm, v hl přes 5 m v hornině tř. II</t>
  </si>
  <si>
    <t>Poznámka k položce:_x000d_
spodní část vrtů pro zápory č. 3-9 od úrovně +225,6 (odhad)</t>
  </si>
  <si>
    <t xml:space="preserve">2,0*7    "dl. vrtu v hor. II x 7 vrtů</t>
  </si>
  <si>
    <t>274321117</t>
  </si>
  <si>
    <t>Základové pasy, prahy, věnce a ostruhy ze ŽB C 25/30</t>
  </si>
  <si>
    <t>117802080</t>
  </si>
  <si>
    <t>Základové konstrukce z betonu železového pásy, prahy, věnce a ostruhy ve výkopu nebo na hlavách pilot C 25/30</t>
  </si>
  <si>
    <t xml:space="preserve">21,08    "opěra O 10</t>
  </si>
  <si>
    <t xml:space="preserve">23,30   "opěra O 20</t>
  </si>
  <si>
    <t xml:space="preserve">3,74    "základ šikmého křídla u O 20</t>
  </si>
  <si>
    <t>274354111</t>
  </si>
  <si>
    <t>Bednění základových pasů - zřízení</t>
  </si>
  <si>
    <t>-184053214</t>
  </si>
  <si>
    <t>Bednění základových konstrukcí pasů, prahů, věnců a ostruh zřízení</t>
  </si>
  <si>
    <t xml:space="preserve">0,8*30,1    "O10 - v. x obvod základu</t>
  </si>
  <si>
    <t xml:space="preserve">0,8*32,5    "O20 - v. x obvod základu</t>
  </si>
  <si>
    <t xml:space="preserve">0,8*(2,0+2,5+1,85)    "šikmé křídlo u O 20</t>
  </si>
  <si>
    <t>274354211</t>
  </si>
  <si>
    <t>Bednění základových pasů - odstranění</t>
  </si>
  <si>
    <t>-1247229037</t>
  </si>
  <si>
    <t>Bednění základových konstrukcí pasů, prahů, věnců a ostruh odstranění bednění</t>
  </si>
  <si>
    <t>274361116</t>
  </si>
  <si>
    <t>Výztuž základových pasů, prahů, věnců a ostruh z betonářské oceli 10 505</t>
  </si>
  <si>
    <t>-1472020380</t>
  </si>
  <si>
    <t>Výztuž základových konstrukcí pasů, prahů, věnců a ostruh z betonářské oceli 10 505 (R) nebo BSt 500</t>
  </si>
  <si>
    <t xml:space="preserve">5,151    "výztuž základů opěr a základů rovnoběžných křídel</t>
  </si>
  <si>
    <t>275311123</t>
  </si>
  <si>
    <t>Základové patky a bloky z betonu prostého C 8/10</t>
  </si>
  <si>
    <t>1623486530</t>
  </si>
  <si>
    <t>Základové konstrukce z betonu prostého patky a bloky ve výkopu nebo na hlavách pilot C 8/10</t>
  </si>
  <si>
    <t>Poznámka k položce:_x000d_
podkladní blok pod drenáží za opěrami a křídly</t>
  </si>
  <si>
    <t xml:space="preserve">0,3*0,5*9,0*2    "za opěrami - š. x průměrná v. x dl. x 2 opěry</t>
  </si>
  <si>
    <t>291211111</t>
  </si>
  <si>
    <t>Zřízení plochy ze silničních panelů do lože tl 50 mm z kameniva</t>
  </si>
  <si>
    <t>-1939254583</t>
  </si>
  <si>
    <t>Zřízení zpevněné plochy ze silničních panelů osazených do lože tl. 50 mm z kameniva</t>
  </si>
  <si>
    <t>Poznámka k položce:_x000d_
zřízení zpevněné plochy pod mostní skruží</t>
  </si>
  <si>
    <t xml:space="preserve">12,0*5,0    "dl. x š. </t>
  </si>
  <si>
    <t>59381136</t>
  </si>
  <si>
    <t>panel silniční 200x100x15 cm</t>
  </si>
  <si>
    <t>1071528684</t>
  </si>
  <si>
    <t>Svislé a kompletní konstrukce</t>
  </si>
  <si>
    <t>317321118</t>
  </si>
  <si>
    <t>Mostní římsy ze ŽB C 30/37</t>
  </si>
  <si>
    <t>714554256</t>
  </si>
  <si>
    <t>Římsy ze železového betonu C 30/37</t>
  </si>
  <si>
    <t xml:space="preserve">0,32*14,56    "levá římsa na mostě a křídlech - plocha v řezu x dl.</t>
  </si>
  <si>
    <t xml:space="preserve">0,61*6,213    "pravá široká římsa na mostě - dtto</t>
  </si>
  <si>
    <t xml:space="preserve">0,32*(3,02+4,08)    "pravé úzké římsy na křídlech - plocha v řezu x součet dl.</t>
  </si>
  <si>
    <t>317353121</t>
  </si>
  <si>
    <t>Bednění mostních říms všech tvarů - zřízení</t>
  </si>
  <si>
    <t>1372390778</t>
  </si>
  <si>
    <t>Bednění mostní římsy zřízení všech tvarů</t>
  </si>
  <si>
    <t xml:space="preserve">(0,3+0,6+0,25)*14,56+0,32*2    "levá římsa na mostě a křídlech - součet š. a v. x dl. + zakončení</t>
  </si>
  <si>
    <t xml:space="preserve">(0,3+0,6)*13,311  "pravá římsa - vnější strana most a křídla - součet š. a v. x dl.</t>
  </si>
  <si>
    <t xml:space="preserve">0,25*(3,02+6,213+4,08+1,3*2)+0,32*2    "pravá římsa - vnitřní strana - v. x součet dl. + zakončení</t>
  </si>
  <si>
    <t>317353221</t>
  </si>
  <si>
    <t>Bednění mostních říms všech tvarů - odstranění</t>
  </si>
  <si>
    <t>-69031864</t>
  </si>
  <si>
    <t>Bednění mostní římsy odstranění všech tvarů</t>
  </si>
  <si>
    <t>317353311</t>
  </si>
  <si>
    <t>Vložení matrice do bednění mostních říms</t>
  </si>
  <si>
    <t>-80304488</t>
  </si>
  <si>
    <t>Bednění mostní římsy vložení matrice do bednění</t>
  </si>
  <si>
    <t>Poznámka k položce:_x000d_
matrice v bednění křídla s vyznačením letopočtu dokončení stavby mostu a názvem zhotovitele</t>
  </si>
  <si>
    <t>0,35*0,8</t>
  </si>
  <si>
    <t>317361116</t>
  </si>
  <si>
    <t>Výztuž mostních říms z betonářské oceli 10 505</t>
  </si>
  <si>
    <t>-1275109836</t>
  </si>
  <si>
    <t>Výztuž mostních železobetonových říms z betonářské oceli 10 505 (R) nebo BSt 500</t>
  </si>
  <si>
    <t xml:space="preserve">0,528    "levá římsa</t>
  </si>
  <si>
    <t xml:space="preserve">0,110+0,148    "pravé úzké římsy</t>
  </si>
  <si>
    <t xml:space="preserve">0,467    "pravá široká římsa (chodník)</t>
  </si>
  <si>
    <t>334323118</t>
  </si>
  <si>
    <t>Mostní opěry a úložné prahy ze ŽB C 30/37</t>
  </si>
  <si>
    <t>-1782807928</t>
  </si>
  <si>
    <t>Mostní opěry a úložné prahy z betonu železového C 30/37</t>
  </si>
  <si>
    <t>Poznámka k položce:_x000d_
dříky opěr a kolmá křídla</t>
  </si>
  <si>
    <t xml:space="preserve">42,94    "opěra O10</t>
  </si>
  <si>
    <t xml:space="preserve">46,49    "opěra O20</t>
  </si>
  <si>
    <t>334323218</t>
  </si>
  <si>
    <t>Mostní křídla a závěrné zídky ze ŽB C 30/37</t>
  </si>
  <si>
    <t>57681451</t>
  </si>
  <si>
    <t>Mostní křídla a závěrné zídky z betonu železového C 30/37</t>
  </si>
  <si>
    <t>Poznámka k položce:_x000d_
šikmá křídla</t>
  </si>
  <si>
    <t xml:space="preserve">10,06    "u opěry O 10</t>
  </si>
  <si>
    <t xml:space="preserve">13,50    "u opěry O 20</t>
  </si>
  <si>
    <t>334351112</t>
  </si>
  <si>
    <t>Bednění systémové mostních opěr a úložných prahů z překližek pro ŽB - zřízení</t>
  </si>
  <si>
    <t>380738582</t>
  </si>
  <si>
    <t>Bednění mostních opěr a úložných prahů ze systémového bednění zřízení z překližek, pro železobeton</t>
  </si>
  <si>
    <t xml:space="preserve">(9,95+8,95)*4,25    "O 10 líc a rub dříku - součet dl. x v.</t>
  </si>
  <si>
    <t xml:space="preserve">(9,95+8,95)*4,4    "O 20 - dtto</t>
  </si>
  <si>
    <t>334351211</t>
  </si>
  <si>
    <t>Bednění systémové mostních opěr a úložných prahů z překližek - odstranění</t>
  </si>
  <si>
    <t>63313607</t>
  </si>
  <si>
    <t>Bednění mostních opěr a úložných prahů ze systémového bednění odstranění z překližek</t>
  </si>
  <si>
    <t>334352111</t>
  </si>
  <si>
    <t>Bednění mostních křídel a závěrných zídek ze systémového bednění s výplní z překližek - zřízení</t>
  </si>
  <si>
    <t>-849799637</t>
  </si>
  <si>
    <t>Bednění mostních křídel a závěrných zídek ze systémového bednění zřízení z překližek</t>
  </si>
  <si>
    <t>"křídla kolmá k opěře (odměřeno z výkresu tvaru)</t>
  </si>
  <si>
    <t xml:space="preserve">17,0+19,9+13,5+16,5    "O 10 - plocha rubů a líců</t>
  </si>
  <si>
    <t xml:space="preserve">0,5*(4,65+5,0)    "o 10 - boky křídel</t>
  </si>
  <si>
    <t xml:space="preserve">18,6+21,3+17,1+20,2    "O 20 - plocha rubů a líců</t>
  </si>
  <si>
    <t xml:space="preserve">0,5*(4,85+5,42)    "O 20 - boky křídel</t>
  </si>
  <si>
    <t>"šikmá křídla (odměřeno z výkresu tvaru)</t>
  </si>
  <si>
    <t xml:space="preserve">(3,41+0,6+3,22)*5,8    "O 10 - součet š. x v.</t>
  </si>
  <si>
    <t xml:space="preserve">(0,642+0,335)*0,63+(0,2+1,0+0,2)*0,5    "O 10 - výřez pro římsu a pro potrubí ve spodní části křídla</t>
  </si>
  <si>
    <t xml:space="preserve">0,1*(2,51+5,35*2)    "O 10 - nika v líci - hl. x součet dl a š.</t>
  </si>
  <si>
    <t xml:space="preserve">(4,52+0,64+5,51)*4,3    "O 20 - horní část - součet š. x v.</t>
  </si>
  <si>
    <t xml:space="preserve">(1,85*2+0,64)*0,7    "O20 - spodní část - součet š. x v.</t>
  </si>
  <si>
    <t xml:space="preserve">(0,45+0,33)*0,64    "O 20 - výřez pro římsu</t>
  </si>
  <si>
    <t xml:space="preserve">0,1*(4,52+3,85*2)    "O 20 - nika v líci - hl. x součet dl a š.</t>
  </si>
  <si>
    <t xml:space="preserve">1,0*(1,85*2+0,3)    "O20 - prodloužení bet. zídky - v. x součet dl.</t>
  </si>
  <si>
    <t>334352211</t>
  </si>
  <si>
    <t>Bednění mostních křídel a závěrných zídek ze systémového bednění s výplní z překližek - odstranění</t>
  </si>
  <si>
    <t>862932570</t>
  </si>
  <si>
    <t>Bednění mostních křídel a závěrných zídek ze systémového bednění odstranění z překližek</t>
  </si>
  <si>
    <t>334359111</t>
  </si>
  <si>
    <t>Výřez bednění pro prostup trub betonovou konstrukcí DN 150</t>
  </si>
  <si>
    <t>-485506396</t>
  </si>
  <si>
    <t xml:space="preserve">2*2    "DN 150 - prostup drenáže dříky opěr</t>
  </si>
  <si>
    <t xml:space="preserve">2*2    "DN 110 - chráničky v šikmých křídlech</t>
  </si>
  <si>
    <t xml:space="preserve">5*2    "DN 150 - chráničky pro IS v chodníkové římse</t>
  </si>
  <si>
    <t xml:space="preserve">1*2    "DN 110 - chránička v římse pro VO</t>
  </si>
  <si>
    <t>334361216</t>
  </si>
  <si>
    <t>Výztuž dříků opěr z betonářské oceli 10 505</t>
  </si>
  <si>
    <t>-656867360</t>
  </si>
  <si>
    <t>Výztuž betonářská mostních konstrukcí opěr, úložných prahů, křídel, závěrných zídek, bloků ložisek, pilířů a sloupů z oceli 10 505 (R) nebo BSt 500 dříků opěr</t>
  </si>
  <si>
    <t xml:space="preserve">4,322    "O 10 - výztuž opěr a rovnoběžných křídel vč. šroubovaných spojek</t>
  </si>
  <si>
    <t xml:space="preserve">4,906    "O 20 - dtto</t>
  </si>
  <si>
    <t>334361226</t>
  </si>
  <si>
    <t>Výztuž křídel, závěrných zdí z betonářské oceli 10 505</t>
  </si>
  <si>
    <t>450369185</t>
  </si>
  <si>
    <t>Výztuž betonářská mostních konstrukcí opěr, úložných prahů, křídel, závěrných zídek, bloků ložisek, pilířů a sloupů z oceli 10 505 (R) nebo BSt 500 křídel, závěrných zdí</t>
  </si>
  <si>
    <t xml:space="preserve">1,425    "O 10 - výztuž šikmého křídla vč. šroubovaných spojek</t>
  </si>
  <si>
    <t xml:space="preserve">2,031    "O 20 - výztuž šikmého křídla, přilehlé zídky a společného základu vč. šroubovaných spojek</t>
  </si>
  <si>
    <t>334791113</t>
  </si>
  <si>
    <t>Prostup v betonových zdech z plastových trub DN do 160</t>
  </si>
  <si>
    <t>1970667125</t>
  </si>
  <si>
    <t>Prostup v betonových zdech z plastových trub průměru do DN 160</t>
  </si>
  <si>
    <t>348171113R</t>
  </si>
  <si>
    <t>Osazení mostního ocelového zábradlí nesnímatelného pomocí dodatečně vrtaných lepených kotev</t>
  </si>
  <si>
    <t>1736616979</t>
  </si>
  <si>
    <t>Poznámka k položce:_x000d_
ocelové zábradlí na východní římse mostu a šikmých křídlech - kompletní provedení vč. potřebných vrtů pro kotvy</t>
  </si>
  <si>
    <t xml:space="preserve">10,09    "na mostě</t>
  </si>
  <si>
    <t xml:space="preserve">3,28    "na šikmém křídle u O 10</t>
  </si>
  <si>
    <t xml:space="preserve">5,24    "na šikmém křídle u O 20</t>
  </si>
  <si>
    <t>55391001R</t>
  </si>
  <si>
    <t>ocelové mostní zábradlí se svislou výplní z otevřených profilů</t>
  </si>
  <si>
    <t>-671345651</t>
  </si>
  <si>
    <t>Poznámka k položce:_x000d_
dodávka ocelového zábradlí se svislou výplní vč. kompletní PKO dle TZ, kotvení přes patní desky pomocí chemických kotev do říms, podlití patních desek polymermaltou a vč. ostatních potřebných prací a materiálů - kompletní dodávka dle výkresu 6.1</t>
  </si>
  <si>
    <t>348185121</t>
  </si>
  <si>
    <t>Výroba mostního zábradlí dočasného ze dřeva měkkého hoblovaného s dvojmadlem</t>
  </si>
  <si>
    <t>1206128648</t>
  </si>
  <si>
    <t>Zábradlí mostní ze dřeva měkkého hoblovaného výšky do 1,1 m, osová vzdálenost sloupků do 2 m dočasné s dvojmadlem výroba</t>
  </si>
  <si>
    <t>Poznámka k položce:_x000d_
dočasné ochranné zábradlí na mostě</t>
  </si>
  <si>
    <t xml:space="preserve">6,5*2    "2x dl. mostu</t>
  </si>
  <si>
    <t>348185131</t>
  </si>
  <si>
    <t>Montáž mostního zábradlí dočasného ze dřeva měkkého hoblovaného s dvojmadlem</t>
  </si>
  <si>
    <t>-615401784</t>
  </si>
  <si>
    <t>Zábradlí mostní ze dřeva měkkého hoblovaného výšky do 1,1 m, osová vzdálenost sloupků do 2 m dočasné s dvojmadlem montáž</t>
  </si>
  <si>
    <t>348185211</t>
  </si>
  <si>
    <t>Odstranění mostního zábradlí dočasného ze dřeva měkkého hoblovaného s dvojmadlem</t>
  </si>
  <si>
    <t>-543924432</t>
  </si>
  <si>
    <t>Zábradlí mostní ze dřeva měkkého hoblovaného výšky do 1,1 m, osová vzdálenost sloupků do 2 m dočasné s dvojmadlem odstranění</t>
  </si>
  <si>
    <t>358315001R</t>
  </si>
  <si>
    <t>Bourání šachty - odstranění skruží čerpacích jímek</t>
  </si>
  <si>
    <t>449530582</t>
  </si>
  <si>
    <t>Poznámka k položce:_x000d_
vč. odvozu - dle pol. 894411311</t>
  </si>
  <si>
    <t>388995212</t>
  </si>
  <si>
    <t>Chránička kabelů z trub HDPE v římse DN 110</t>
  </si>
  <si>
    <t>868043532</t>
  </si>
  <si>
    <t>Chránička kabelů v římse z trub HDPE přes DN 80 do DN 110</t>
  </si>
  <si>
    <t xml:space="preserve">7,5*5    "pro IS v chodníkové římse</t>
  </si>
  <si>
    <t xml:space="preserve">14,56    "pro VO v úzké římse</t>
  </si>
  <si>
    <t>388995212aR</t>
  </si>
  <si>
    <t>Chránička kabelů z trub HDPE v římse DN 110 - zaslepovací víčka</t>
  </si>
  <si>
    <t>1016068933</t>
  </si>
  <si>
    <t>Poznámka k položce:_x000d_
dodávka a montáž zaslepovacích víček pro zamezení vstupu vody do chrániček</t>
  </si>
  <si>
    <t xml:space="preserve">5*2    "pro IS v chodníkové římse</t>
  </si>
  <si>
    <t xml:space="preserve">2    "pro VO v úzké římse</t>
  </si>
  <si>
    <t>388995212bR</t>
  </si>
  <si>
    <t>Chránička kabelů z trub HDPE v římse DN 110 - protahovací lanko</t>
  </si>
  <si>
    <t>-1910413566</t>
  </si>
  <si>
    <t>Poznámka k položce:_x000d_
dodávka vč. protažení lanka</t>
  </si>
  <si>
    <t xml:space="preserve">8,5*5    "pro IS v chodníkové římse</t>
  </si>
  <si>
    <t xml:space="preserve">14,56+1,0    "pro VO v úzké římse</t>
  </si>
  <si>
    <t>67</t>
  </si>
  <si>
    <t>421321128</t>
  </si>
  <si>
    <t>Mostní nosné konstrukce deskové ze ŽB C 30/37</t>
  </si>
  <si>
    <t>-1464565021</t>
  </si>
  <si>
    <t>Mostní železobetonové nosné konstrukce deskové nebo klenbové, trámové, ostatní deskové, z betonu C 30/37</t>
  </si>
  <si>
    <t xml:space="preserve">25,06    "nosná deska rámu</t>
  </si>
  <si>
    <t>421361226</t>
  </si>
  <si>
    <t>Výztuž ŽB deskového mostu z betonářské oceli 10 505</t>
  </si>
  <si>
    <t>-1164674048</t>
  </si>
  <si>
    <t>Výztuž deskových konstrukcí z betonářské oceli 10 505 (R) nebo BSt 500 deskového mostu</t>
  </si>
  <si>
    <t xml:space="preserve">3,548    "dle výkr.č. 7.4</t>
  </si>
  <si>
    <t>69</t>
  </si>
  <si>
    <t>421955112</t>
  </si>
  <si>
    <t>Bednění z překližek na mostní skruži - zřízení</t>
  </si>
  <si>
    <t>1759975861</t>
  </si>
  <si>
    <t>Bednění na mostní skruži zřízení bednění z překližek</t>
  </si>
  <si>
    <t xml:space="preserve">5,0*9,95    "podhled NK rámu - š. x dl.</t>
  </si>
  <si>
    <t xml:space="preserve">0,6*(6,2+9,95)*2    "boky desky rámu - v. x součet dl.</t>
  </si>
  <si>
    <t>421955212</t>
  </si>
  <si>
    <t>Bednění z překližek na mostní skruži - odstranění</t>
  </si>
  <si>
    <t>980251916</t>
  </si>
  <si>
    <t>Bednění na mostní skruži odstranění bednění z překližek</t>
  </si>
  <si>
    <t>71</t>
  </si>
  <si>
    <t>451315123</t>
  </si>
  <si>
    <t>Podkladní nebo výplňová vrstva z betonu C 8/10 tl do 150 mm</t>
  </si>
  <si>
    <t>-1124945674</t>
  </si>
  <si>
    <t>Podkladní a výplňové vrstvy z betonu prostého tloušťky do 150 mm, z betonu C 8/10</t>
  </si>
  <si>
    <t xml:space="preserve">32,5+35,8+5,5    "pod základy opěr, křídel a šikmého křídla u O 20</t>
  </si>
  <si>
    <t xml:space="preserve">3,3    "pod šikmým křídlem O 10</t>
  </si>
  <si>
    <t>452471131</t>
  </si>
  <si>
    <t>Výplňová vrstva z modifikované malty cementové</t>
  </si>
  <si>
    <t>842981723</t>
  </si>
  <si>
    <t>Podkladní a výplňová vrstva z modifikované malty cementové výplňová jakákoliv vrstva</t>
  </si>
  <si>
    <t>Poznámka k položce:_x000d_
fabion 30/30 mm z cement. malty 10 pro těsnění pracovních spar mezi základem a dříkem</t>
  </si>
  <si>
    <t xml:space="preserve">(0,03*0,03)/2*49,76    "profil fabionu x dl. dle pol. 931994171</t>
  </si>
  <si>
    <t>73</t>
  </si>
  <si>
    <t>457311191</t>
  </si>
  <si>
    <t>Příplatek k vyrovnávacímu nebo spádovému betonu za rovinnost</t>
  </si>
  <si>
    <t>860308115</t>
  </si>
  <si>
    <t>Vyrovnávací nebo spádový beton včetně úpravy povrchu Příplatek k ceně za rovinnost</t>
  </si>
  <si>
    <t>Poznámka k položce:_x000d_
očištění a úprava povrchu bet. mostovky před provedením izolačních prací</t>
  </si>
  <si>
    <t xml:space="preserve">6,2*9,95    "dle výkresu tvaru - š. x dl.</t>
  </si>
  <si>
    <t>458501112</t>
  </si>
  <si>
    <t>Výplňové klíny za opěrou z kameniva drceného hutněného po vrstvách</t>
  </si>
  <si>
    <t>1159311560</t>
  </si>
  <si>
    <t>Výplňové klíny za opěrou z kameniva hutněného po vrstvách drceného</t>
  </si>
  <si>
    <t>Poznámka k položce:_x000d_
filtrační vrstva za opěrami a křídly - ochranný zásyp ze ŠD tl. 60 cm</t>
  </si>
  <si>
    <t xml:space="preserve">0,6*17,0*5,0    "za O 10 - tl. x š. x hl.</t>
  </si>
  <si>
    <t xml:space="preserve">0,6*17,0*5,0    "za O 20 - dtto</t>
  </si>
  <si>
    <t xml:space="preserve">0,6*8,0*5,0    "za šikmými křídly</t>
  </si>
  <si>
    <t>75</t>
  </si>
  <si>
    <t>458591111</t>
  </si>
  <si>
    <t>Zřízení výplně těsnící vrstvy za opěrou z jílu</t>
  </si>
  <si>
    <t>1276361219</t>
  </si>
  <si>
    <t>Zřízení výplně těsnící vrstvy za opěrou z jílu</t>
  </si>
  <si>
    <t xml:space="preserve">0,2*4,1*9,0    "O 10</t>
  </si>
  <si>
    <t xml:space="preserve">0,2*3,1*9,0    "O 20</t>
  </si>
  <si>
    <t>58125110</t>
  </si>
  <si>
    <t>jíl surový kusový</t>
  </si>
  <si>
    <t>906391567</t>
  </si>
  <si>
    <t>Poznámka k položce:_x000d_
násobeno koef. 2,2 (hmotnost jílu 2,2 t/m3) x koef. 1,02 (ztratné 2%)</t>
  </si>
  <si>
    <t>12,96*2,244 'Přepočtené koeficientem množství</t>
  </si>
  <si>
    <t>77</t>
  </si>
  <si>
    <t>573211106</t>
  </si>
  <si>
    <t>Postřik živičný spojovací z asfaltu v množství 0,20 kg/m2</t>
  </si>
  <si>
    <t>843120818</t>
  </si>
  <si>
    <t>Postřik spojovací PS bez posypu kamenivem z asfaltu silničního, v množství 0,20 kg/m2</t>
  </si>
  <si>
    <t>577134141</t>
  </si>
  <si>
    <t>Asfaltový beton vrstva obrusná ACO 11 (ABS) tř. I tl 40 mm š přes 3 m z modifikovaného asfaltu</t>
  </si>
  <si>
    <t>274299292</t>
  </si>
  <si>
    <t>Asfaltový beton vrstva obrusná ACO 11 (ABS) s rozprostřením a se zhutněním z modifikovaného asfaltu v pruhu šířky přes 3 m tl. 40 mm</t>
  </si>
  <si>
    <t>Poznámka k položce:_x000d_
obrusná vrstva ACO 11S PMB 45/80-60</t>
  </si>
  <si>
    <t>79</t>
  </si>
  <si>
    <t>578143233</t>
  </si>
  <si>
    <t>Litý asfalt MA 11 (LAS) tl 40 mm š přes 3 m z modifikovaného asfaltu</t>
  </si>
  <si>
    <t>1564825785</t>
  </si>
  <si>
    <t>Litý asfalt MA 11 (LAS) s rozprostřením z modifikovaného asfaltu v pruhu šířky přes 3 m tl. 40 mm</t>
  </si>
  <si>
    <t>Poznámka k položce:_x000d_
ochrana izolace mostovky MA 11 IV</t>
  </si>
  <si>
    <t>7,5*6,2</t>
  </si>
  <si>
    <t>Úpravy povrchů, podlahy a osazování výplní</t>
  </si>
  <si>
    <t>628611001R</t>
  </si>
  <si>
    <t>Ochranný nátěr betonu mostu pro zvýšení pasivace betonu ukončený lištou</t>
  </si>
  <si>
    <t>-230783079</t>
  </si>
  <si>
    <t>Nátěr mostních betonových konstrukcí epoxidový 2x ochranný nepružný OS-B</t>
  </si>
  <si>
    <t>Poznámka k položce:_x000d_
ochranný nátěr bet. konstrukcí podél koryta Nebušického potoka</t>
  </si>
  <si>
    <t xml:space="preserve">1,0*(9,95+0,25+1,85)    "v. nátěru x součet dl. opěry, přesahujícího základu a navazující zídky</t>
  </si>
  <si>
    <t>81</t>
  </si>
  <si>
    <t>28320001R</t>
  </si>
  <si>
    <t>lišta ukončovací pro ochranný nátěr</t>
  </si>
  <si>
    <t>-129069315</t>
  </si>
  <si>
    <t>lišta ukončovací š 50mm pro nopové drenážní fólie</t>
  </si>
  <si>
    <t>628611101</t>
  </si>
  <si>
    <t>Nátěr betonu mostu epoxidový 1x impregnační OS-A</t>
  </si>
  <si>
    <t>-228731624</t>
  </si>
  <si>
    <t>Nátěr mostních betonových konstrukcí epoxidový 1x impregnační OS-A</t>
  </si>
  <si>
    <t>"ochranný nátěr říms</t>
  </si>
  <si>
    <t xml:space="preserve">(0,65+0,6+0,3)*14,56    "západní římsa</t>
  </si>
  <si>
    <t xml:space="preserve">(0,65+0,6+0,3)*(3,1+4,1)    "východní římsa</t>
  </si>
  <si>
    <t>"svislá plocha konzol a jejich podhled až k okapničce</t>
  </si>
  <si>
    <t>(0,45+0,15*2)*6,2*2</t>
  </si>
  <si>
    <t>83</t>
  </si>
  <si>
    <t>628611131</t>
  </si>
  <si>
    <t>Nátěr betonu mostu akrylátový 2x ochranný pružný OS-C</t>
  </si>
  <si>
    <t>-1788018546</t>
  </si>
  <si>
    <t>Nátěr mostních betonových konstrukcí akrylátový na siloxanové a plasticko-elastické bázi 2x ochranný pružný OS-C (OS 4)</t>
  </si>
  <si>
    <t>Poznámka k položce:_x000d_
uzavírací nátěr na obrusné vrstvě podél obrubníků š. 0,5 m</t>
  </si>
  <si>
    <t xml:space="preserve">0,5*6,2*2    "š. x dl. x 2 římsy</t>
  </si>
  <si>
    <t>632663101</t>
  </si>
  <si>
    <t>Nátěr betonové podlahy pro chodníky mostu polyuretanem 2x elastický</t>
  </si>
  <si>
    <t>194569686</t>
  </si>
  <si>
    <t>Nátěr betonové podlahy pro chodníky mostu polyuretanový 2x elastický</t>
  </si>
  <si>
    <t>Poznámka k položce:_x000d_
kryt chodníku - pečetící nátěr + epoxipolyuretanová stěrka se vsypem</t>
  </si>
  <si>
    <t xml:space="preserve">2,25*6,213    "š. x dl. bet.chodníku</t>
  </si>
  <si>
    <t>85</t>
  </si>
  <si>
    <t>632664131</t>
  </si>
  <si>
    <t>Nátěr betonové podlahy mostu epoxidový 2x podkladní + 2x elastický OS-E</t>
  </si>
  <si>
    <t>1140557375</t>
  </si>
  <si>
    <t>Nátěr betonové podlahy mostu epoxidový 2x podkladní + 2x elastický OS-E ( OS 9)</t>
  </si>
  <si>
    <t>Poznámka k položce:_x000d_
ochranný nátěr obrubníků</t>
  </si>
  <si>
    <t xml:space="preserve">0,3*(14,56+13,31)    "š. nátěru x dl. říms</t>
  </si>
  <si>
    <t>-208503548</t>
  </si>
  <si>
    <t>Poznámka k položce:_x000d_
osazení skruží pro čerpací jímky ve výkopech</t>
  </si>
  <si>
    <t>87</t>
  </si>
  <si>
    <t>59222001R</t>
  </si>
  <si>
    <t xml:space="preserve">skruž betonová kruhová D 600x1000x75 </t>
  </si>
  <si>
    <t>-1684173694</t>
  </si>
  <si>
    <t>skruž betonová studňová kruhová D80x80x8 cm</t>
  </si>
  <si>
    <t>-1665984702</t>
  </si>
  <si>
    <t>Poznámka k položce:_x000d_
závěsy pro chráničku plyn. potrubí pod východní římsou _x000d_
vč. ukotvení do římsy pomocí dodatečně vlepené závitové tyče, vč. vrtů a veškerých ostatních prací potřebných k vytvoření plně funkčního závěsu</t>
  </si>
  <si>
    <t xml:space="preserve">8*5,0    "cca 8 ks (závěsy po 2 m, dl. římsy 14 m) - 8 ks x 5 kg</t>
  </si>
  <si>
    <t>89</t>
  </si>
  <si>
    <t>42390001R</t>
  </si>
  <si>
    <t>objímka ocelová dvojdílná nerez DN 40</t>
  </si>
  <si>
    <t>882622611</t>
  </si>
  <si>
    <t>Poznámka k položce:_x000d_
vč. veškerého spojovacího materiálu z nerez.oceli</t>
  </si>
  <si>
    <t>55241002R</t>
  </si>
  <si>
    <t>závěs v římsách pro chráničky jednobodový nerez DN 40</t>
  </si>
  <si>
    <t>1780279597</t>
  </si>
  <si>
    <t>91</t>
  </si>
  <si>
    <t>899914001R</t>
  </si>
  <si>
    <t>Montáž ocelové chráničky DN 40</t>
  </si>
  <si>
    <t>572451913</t>
  </si>
  <si>
    <t>Montáž ocelové chráničky v otevřeném výkopu vnějšího průměru DN 40</t>
  </si>
  <si>
    <t>Poznámka k položce:_x000d_
montáž ocelové chráničky pro plyn. potrubí do závěsů pod východní římsou</t>
  </si>
  <si>
    <t xml:space="preserve">14,0    "dl. dle výkresu tvaru říms</t>
  </si>
  <si>
    <t>14011020</t>
  </si>
  <si>
    <t>trubka ocelová bezešvá hladká jakost 11 353 DN 40</t>
  </si>
  <si>
    <t>-142254400</t>
  </si>
  <si>
    <t>trubka ocelová bezešvá hladká jakost 11 353 44,5x3,2mm</t>
  </si>
  <si>
    <t>Poznámka k položce:_x000d_
ocel. chránička vč. PKO, provizorního zavíčkování a zatahovacího lanka</t>
  </si>
  <si>
    <t>93</t>
  </si>
  <si>
    <t>911334111</t>
  </si>
  <si>
    <t>Svodidlo ocelové zábradelní zádržnosti H2 kotvené do římsy bez výplně</t>
  </si>
  <si>
    <t>982271182</t>
  </si>
  <si>
    <t>Zábradelní svodidla ocelová s osazením sloupků kotvením do římsy, se svodnicí úrovně zádržnosti H2 bez výplně</t>
  </si>
  <si>
    <t>Poznámka k položce:_x000d_
dodávka a montáž ocelového svodidla na západní římse mostu a křídel vč. kompletní PKO dle TZ, kotvení přes patní desky pomocí chemických kotev do říms, potřebných vrtů, podlití patních desek polymermaltou a vč. ostatních potřebných prací a materiálů - kompletní montáž a dodávka dle výkresu 6.2</t>
  </si>
  <si>
    <t xml:space="preserve">14,56    "zábradelní svodidlo na úzké římse mostu a křídel</t>
  </si>
  <si>
    <t>914112111</t>
  </si>
  <si>
    <t>Tabulka s označením evidenčního čísla mostu</t>
  </si>
  <si>
    <t>-1316789357</t>
  </si>
  <si>
    <t>Tabulka s označením evidenčního čísla mostu na sloupek</t>
  </si>
  <si>
    <t>Poznámka k položce:_x000d_
vč. sloupku a upevňovacího materiálu</t>
  </si>
  <si>
    <t>95</t>
  </si>
  <si>
    <t>916242112</t>
  </si>
  <si>
    <t>Montáž chodníkového obrubníku žulového kotveného do mostní římsy s ložem z plastbetonu</t>
  </si>
  <si>
    <t>2117410890</t>
  </si>
  <si>
    <t>Montáž chodníkového žulového obrubníku kotveného do mostní římsy s ložem z plastbetonu</t>
  </si>
  <si>
    <t>Poznámka k položce:_x000d_
osazení a lepení epoxidovým tmelem nerezových kotev do vyvrtaných otvorů v žulovém obrubníku, vyrobení a rozprostření lože z drenážního plastbetonu v potřebné tloušťce do 20 mm, osazení obrubníku se směrovým a výškovým vyrovnáním na sraz jako bednění výplňového betonu chodníku římsy</t>
  </si>
  <si>
    <t xml:space="preserve">14,56    "úzká římsa</t>
  </si>
  <si>
    <t xml:space="preserve">13,31    "chodníková římsa</t>
  </si>
  <si>
    <t>58380001R</t>
  </si>
  <si>
    <t>obrubník kamenný přímý, žula, 15x20</t>
  </si>
  <si>
    <t>1389221114</t>
  </si>
  <si>
    <t>obrubník kamenný přímý, žula, 15x25</t>
  </si>
  <si>
    <t>97</t>
  </si>
  <si>
    <t>919121132</t>
  </si>
  <si>
    <t>Těsnění spár zálivkou za studena pro komůrky š 20 mm hl 40 mm s těsnicím profilem</t>
  </si>
  <si>
    <t>1788558010</t>
  </si>
  <si>
    <t>Utěsnění dilatačních spár zálivkou za studena v cementobetonovém nebo živičném krytu včetně adhezního nátěru s těsnicím profilem pod zálivkou, pro komůrky šířky 20 mm, hloubky 40 mm</t>
  </si>
  <si>
    <t>Poznámka k položce:_x000d_
spára mezi obrubníkem a obrusnou vrstvou na mostě a křídlech</t>
  </si>
  <si>
    <t xml:space="preserve">14,56+13,31    "dl. říms dle výkr.č. 5.4</t>
  </si>
  <si>
    <t>931994141</t>
  </si>
  <si>
    <t>Těsnění pracovní spáry betonové konstrukce polyuretanovým tmelem do pl 1,5 cm2</t>
  </si>
  <si>
    <t>-1299275187</t>
  </si>
  <si>
    <t>Těsnění spáry betonové konstrukce pásy, profily, tmely tmelem polyuretanovým spáry pracovní do 1,5 cm2</t>
  </si>
  <si>
    <t>"těsnící zálivka mezi římsou a žulovým obrubníkem</t>
  </si>
  <si>
    <t xml:space="preserve">6,22    "chodníková římsa</t>
  </si>
  <si>
    <t>99</t>
  </si>
  <si>
    <t>931994171</t>
  </si>
  <si>
    <t>Těsnění pracovní spáry betonové konstrukce asfaltovým izolačním pásem š do 500 mm</t>
  </si>
  <si>
    <t>-1733775829</t>
  </si>
  <si>
    <t>Těsnění spáry betonové konstrukce pásy, profily, tmely pásem izolačním asfaltovaným šířky do 500 mm spáry pracovní</t>
  </si>
  <si>
    <t>Poznámka k položce:_x000d_
těsnění pracovních spar mezi základem a dříkem opěr a křídel</t>
  </si>
  <si>
    <t xml:space="preserve">8,97*2    "mezi základem a dříkem opěry - dl. x 2 opěry</t>
  </si>
  <si>
    <t xml:space="preserve">(3,3+0,5+2,5)+(2,95+0,5)    "mezi základem a dříkem křídel u O 10 - součet dl.</t>
  </si>
  <si>
    <t xml:space="preserve">(4,45+0,5+3,7)+(2,8+0,5)    "mezi základem a dříkem křídel u O 20 - součet dl.</t>
  </si>
  <si>
    <t xml:space="preserve">2,5-(0,64+0,3)    "mezi základem šik.křídla a dříkem rov.křídla u O 20</t>
  </si>
  <si>
    <t xml:space="preserve">1,85*3+0,64    "mezi základem a dříkem šik.křídla a zídky u O 20</t>
  </si>
  <si>
    <t xml:space="preserve">47,390*0,05    "rezerva 5%</t>
  </si>
  <si>
    <t>931995111</t>
  </si>
  <si>
    <t>Nátěr v pracovní spáře betonářské výztuže 2x ochranný</t>
  </si>
  <si>
    <t>501546209</t>
  </si>
  <si>
    <t>Nátěr betonářské výztuže v pracovní spáře 2x ochranný</t>
  </si>
  <si>
    <t>Poznámka k položce:_x000d_
odhad</t>
  </si>
  <si>
    <t>101</t>
  </si>
  <si>
    <t>936172125</t>
  </si>
  <si>
    <t>Osazení doplňkových konstrukcí mostního vybavení z oceli hmotnosti do 200 kg</t>
  </si>
  <si>
    <t>210398113</t>
  </si>
  <si>
    <t>Osazení kovových doplňků mostního vybavení jednotlivě ocelové konstrukce do 200 kg</t>
  </si>
  <si>
    <t>Poznámka k položce:_x000d_
osazení kompletních ukončovacích profilů do betonu opěr dle výkresu č. 5.1 (výkres tvaru)</t>
  </si>
  <si>
    <t>13010012</t>
  </si>
  <si>
    <t>tyč ocelová kruhová jakost 11 375 D 12mm</t>
  </si>
  <si>
    <t>-1468918396</t>
  </si>
  <si>
    <t>Poznámka k položce:_x000d_
kotevní háky ukončovacích profilů vč. přivaření ke kotevním plechům</t>
  </si>
  <si>
    <t xml:space="preserve">(0,3*2)*30*2*0,0009*1,1    "dl. pro 1 plech x 30 plechů x 2 opěry x hmotnost tyče D 12 mm x rez.</t>
  </si>
  <si>
    <t>103</t>
  </si>
  <si>
    <t>13010625R</t>
  </si>
  <si>
    <t>ocel profilová T 90 jakost 11 375</t>
  </si>
  <si>
    <t>-1892034676</t>
  </si>
  <si>
    <t>Poznámka k položce:_x000d_
T 90 vč. vyvrtaných otvorů</t>
  </si>
  <si>
    <t xml:space="preserve">0,0134*(4,484*2)*2    "hmotnost 1 bm x dl. x 2 opěry</t>
  </si>
  <si>
    <t>13611232</t>
  </si>
  <si>
    <t>plech ocelový hladký jakost S 235 JR tl 12mm tabule</t>
  </si>
  <si>
    <t>-1045704906</t>
  </si>
  <si>
    <t xml:space="preserve">Poznámka k položce:_x000d_
kotevní plechy 130x100x12 vč. přivaření k ukončovacímu T profilu </t>
  </si>
  <si>
    <t xml:space="preserve">30*2*1,225/1000    "30 ks x 2 opěry x hmotnost 1 ks (1,225 kg/ks)</t>
  </si>
  <si>
    <t>105</t>
  </si>
  <si>
    <t>948411111</t>
  </si>
  <si>
    <t>Zřízení podpěrné skruže dočasné kovové z věží výšky do 10 m</t>
  </si>
  <si>
    <t>-1088297569</t>
  </si>
  <si>
    <t>Podpěrné skruže a podpěry dočasné kovové zřízení skruží z věží výšky do 10 m</t>
  </si>
  <si>
    <t xml:space="preserve">9,95*5,0*4,6    "dl. x š. x v.</t>
  </si>
  <si>
    <t>948411211</t>
  </si>
  <si>
    <t>Odstranění podpěrné skruže dočasné kovové z věží výšky do 10 m</t>
  </si>
  <si>
    <t>1016236521</t>
  </si>
  <si>
    <t>Podpěrné skruže a podpěry dočasné kovové odstranění skruží z věží výšky do 10 m</t>
  </si>
  <si>
    <t>107</t>
  </si>
  <si>
    <t>948411911</t>
  </si>
  <si>
    <t>Měsíční nájemné podpěrné skruže dočasné kovové z věží výšky do 10 m</t>
  </si>
  <si>
    <t>-1925841691</t>
  </si>
  <si>
    <t>Podpěrné skruže a podpěry dočasné kovové měsíční nájemné skruží z věží výšky do 10 m</t>
  </si>
  <si>
    <t>977141120</t>
  </si>
  <si>
    <t>Vrty pro kotvy do betonu průměru 20 mm hloubky 130 mm s vyplněním epoxidovým tmelem</t>
  </si>
  <si>
    <t>1784355356</t>
  </si>
  <si>
    <t>Vrty pro kotvy do betonu s vyplněním epoxidovým tmelem, průměru 20 mm, hloubky 130 mm</t>
  </si>
  <si>
    <t>Poznámka k položce:_x000d_
vrty v žulových obrubnících pro kotevní trny D 19 mm dl. 100 mm</t>
  </si>
  <si>
    <t xml:space="preserve">30*2    "cca po 0,5 m</t>
  </si>
  <si>
    <t>109</t>
  </si>
  <si>
    <t>937921844</t>
  </si>
  <si>
    <t>Poznámka k položce:_x000d_
silniční panely vč. štěrk. podkladu (zpevněná plocha pod skruží pro betonáž NK) a bet. skruže z vybouraných čerpacích jímek</t>
  </si>
  <si>
    <t>997211521</t>
  </si>
  <si>
    <t>Vodorovná doprava vybouraných hmot po suchu na vzdálenost do 1 km</t>
  </si>
  <si>
    <t>767214144</t>
  </si>
  <si>
    <t>Vodorovná doprava suti nebo vybouraných hmot vybouraných hmot se složením a hrubým urovnáním nebo s přeložením na jiný dopravní prostředek kromě lodi, na vzdálenost do 1 km</t>
  </si>
  <si>
    <t>Poznámka k položce:_x000d_
odvoz vybouraných hmot na skládku</t>
  </si>
  <si>
    <t>111</t>
  </si>
  <si>
    <t>997211529</t>
  </si>
  <si>
    <t>Příplatek ZKD 1 km u vodorovné dopravy vybouraných hmot</t>
  </si>
  <si>
    <t>1171659656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</si>
  <si>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</si>
  <si>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Poznámka k položce:_x000d_
odvoz vybouraných hmot na skládku - vzd. skládky cca 20 km - násobeno koef. 19,0</t>
  </si>
  <si>
    <t>22,048*19 'Přepočtené koeficientem množství</t>
  </si>
  <si>
    <t>997211612</t>
  </si>
  <si>
    <t>Nakládání vybouraných hmot na dopravní prostředky pro vodorovnou dopravu</t>
  </si>
  <si>
    <t>-1365702229</t>
  </si>
  <si>
    <t>Nakládání suti nebo vybouraných hmot na dopravní prostředky pro vodorovnou dopravu vybouraných hmot</t>
  </si>
  <si>
    <t>113</t>
  </si>
  <si>
    <t>2130474598</t>
  </si>
  <si>
    <t>998212191</t>
  </si>
  <si>
    <t>Příplatek k přesunu hmot pro mosty zděné nebo monolitické za zvětšený přesun do 1000 m</t>
  </si>
  <si>
    <t>1535481163</t>
  </si>
  <si>
    <t>Přesun hmot pro mosty zděné, betonové monolitické, spřažené ocelobetonové nebo kovové Příplatek k cenám za zvětšený přesun přes přes vymezenou největší dopravní vzdálenost do 1000 m</t>
  </si>
  <si>
    <t>711</t>
  </si>
  <si>
    <t>Izolace proti vodě, vlhkosti a plynům</t>
  </si>
  <si>
    <t>115</t>
  </si>
  <si>
    <t>711111001</t>
  </si>
  <si>
    <t>Provedení izolace proti zemní vlhkosti vodorovné za studena nátěrem penetračním</t>
  </si>
  <si>
    <t>131259768</t>
  </si>
  <si>
    <t>Provedení izolace proti zemní vlhkosti natěradly a tmely za studena na ploše vodorovné V nátěrem penetračním</t>
  </si>
  <si>
    <t xml:space="preserve">Poznámka k položce:_x000d_
izolace vodorovných zasypaných částí konstrukce mostu 1x ALP   </t>
  </si>
  <si>
    <t xml:space="preserve">"vodorovné části základů opěr a křídel  </t>
  </si>
  <si>
    <t xml:space="preserve">16,8+18,7    "základy rubu křídel a opěr - odměřeno z půdorysu tvaru</t>
  </si>
  <si>
    <t xml:space="preserve">0,25*(3,3+4,434)    "základ v líci kolmých křídel</t>
  </si>
  <si>
    <t xml:space="preserve">3,0    "základ šikmého křídla u O 20</t>
  </si>
  <si>
    <t>11163150</t>
  </si>
  <si>
    <t>lak asfaltový penetrační</t>
  </si>
  <si>
    <t>-1969358183</t>
  </si>
  <si>
    <t>40,434*0,0003 'Přepočtené koeficientem množství</t>
  </si>
  <si>
    <t>117</t>
  </si>
  <si>
    <t>711111002</t>
  </si>
  <si>
    <t>Provedení izolace proti zemní vlhkosti vodorovné za studena lakem asfaltovým</t>
  </si>
  <si>
    <t>1788243963</t>
  </si>
  <si>
    <t>Provedení izolace proti zemní vlhkosti natěradly a tmely za studena na ploše vodorovné V nátěrem lakem asfaltovým</t>
  </si>
  <si>
    <t>Poznámka k položce:_x000d_
izolace vodorovných zasypaných částí konstrukce mostu 2x ALN</t>
  </si>
  <si>
    <t xml:space="preserve">40,434*2   "2x nátěr - dle pol. 711111001</t>
  </si>
  <si>
    <t>11163152</t>
  </si>
  <si>
    <t>lak asfaltový izolační</t>
  </si>
  <si>
    <t>430927686</t>
  </si>
  <si>
    <t>80,868*0,00035 'Přepočtené koeficientem množství</t>
  </si>
  <si>
    <t>119</t>
  </si>
  <si>
    <t>711112001</t>
  </si>
  <si>
    <t>Provedení izolace proti zemní vlhkosti svislé za studena nátěrem penetračním</t>
  </si>
  <si>
    <t>-369738163</t>
  </si>
  <si>
    <t>Provedení izolace proti zemní vlhkosti natěradly a tmely za studena na ploše svislé S nátěrem penetračním</t>
  </si>
  <si>
    <t>Poznámka k položce:_x000d_
izolace svislých zasypaných částí konstrukce mostu 1x ALP</t>
  </si>
  <si>
    <t>"izolace proti zemní vlhkosti</t>
  </si>
  <si>
    <t xml:space="preserve">0,8*30,1    "základ O10 - v. x obvod </t>
  </si>
  <si>
    <t xml:space="preserve">0,8*32,5    "základ O20 - v. x obvod</t>
  </si>
  <si>
    <t xml:space="preserve">0,8*(2,0+2,5+1,85)    "základ šikmého křídla u O 20 - v. x součet dl.</t>
  </si>
  <si>
    <t xml:space="preserve">41,5+42,8    "rub opěr - odměř.plocha</t>
  </si>
  <si>
    <t xml:space="preserve">1,0*9,95*2    "líc obou opěr - v. x dl. x 2 opěry</t>
  </si>
  <si>
    <t xml:space="preserve">(17,0+13,5)*2+0,5*(4,65+5,0)    "kolmá křídla O 10 - plocha rubů a líců a úzkých boků - odměř.plochy</t>
  </si>
  <si>
    <t xml:space="preserve">(18,6+17,1)*2+0,5*(4,9+5,5)    "kolmá křídla O 20 - plocha rubů a líců a úzkých boků - dtto</t>
  </si>
  <si>
    <t xml:space="preserve">(3,3+0,6)*5,8+1,0*3,41    "šikmé křídlo u O 10 - rub a líc - součet š. x v. + v. x dl. v líci</t>
  </si>
  <si>
    <t xml:space="preserve">(5,5+0,63)*4,3+(1,9*2+0,63)*0,7   "šikmé křídlo u O 20 - rub - součet š. x v. + spodní část křídla (rub a líc)</t>
  </si>
  <si>
    <t>"těsnění pracovní spáry mezi základem a dříkem</t>
  </si>
  <si>
    <t xml:space="preserve">0,5*49,76    "š. x dl. dle pol. 931994171</t>
  </si>
  <si>
    <t>-173009915</t>
  </si>
  <si>
    <t>382,155*0,00035 'Přepočtené koeficientem množství</t>
  </si>
  <si>
    <t>121</t>
  </si>
  <si>
    <t>711112002</t>
  </si>
  <si>
    <t>Provedení izolace proti zemní vlhkosti svislé za studena lakem asfaltovým</t>
  </si>
  <si>
    <t>-1253342277</t>
  </si>
  <si>
    <t>Provedení izolace proti zemní vlhkosti natěradly a tmely za studena na ploše svislé S nátěrem lakem asfaltovým</t>
  </si>
  <si>
    <t>Poznámka k položce:_x000d_
izolace svislých zasypaných částí konstrukce mostu 2x ALN</t>
  </si>
  <si>
    <t xml:space="preserve">357,275*2    "2x nátěr - dle pol. 711112001</t>
  </si>
  <si>
    <t>946436701</t>
  </si>
  <si>
    <t>714,55*0,00045 'Přepočtené koeficientem množství</t>
  </si>
  <si>
    <t>123</t>
  </si>
  <si>
    <t>711142559</t>
  </si>
  <si>
    <t>Provedení izolace proti zemní vlhkosti pásy přitavením svislé NAIP</t>
  </si>
  <si>
    <t>-1214677201</t>
  </si>
  <si>
    <t>Provedení izolace proti zemní vlhkosti pásy přitavením NAIP na ploše svislé S</t>
  </si>
  <si>
    <t>Poznámka k položce:_x000d_
izolace horní části rubu opěr mezi křídly přetažená pod pracovní spáru</t>
  </si>
  <si>
    <t xml:space="preserve">1,0*9,0*2    "v. x dl. x 2 opěry</t>
  </si>
  <si>
    <t>62831116</t>
  </si>
  <si>
    <t xml:space="preserve">pás těžký asfaltovaný </t>
  </si>
  <si>
    <t>-464382009</t>
  </si>
  <si>
    <t>pás těžký asfaltovaný IPA400/H-PE S40</t>
  </si>
  <si>
    <t>18*1,2 'Přepočtené koeficientem množství</t>
  </si>
  <si>
    <t>125</t>
  </si>
  <si>
    <t>711311001</t>
  </si>
  <si>
    <t>Provedení hydroizolace mostovek za studena lakem asfaltovým penetračním</t>
  </si>
  <si>
    <t>-1544585423</t>
  </si>
  <si>
    <t>Provedení izolace mostovek natěradly a tmely za studena nátěrem lakem asfaltovým penetračním</t>
  </si>
  <si>
    <t>Poznámka k položce:_x000d_
penetračně adhezní nátěr povrchu mostovky pod izolaci</t>
  </si>
  <si>
    <t>1545332917</t>
  </si>
  <si>
    <t>61,69*0,0003 'Přepočtené koeficientem množství</t>
  </si>
  <si>
    <t>127</t>
  </si>
  <si>
    <t>711341564</t>
  </si>
  <si>
    <t>Provedení hydroizolace mostovek pásy přitavením NAIP</t>
  </si>
  <si>
    <t>506844745</t>
  </si>
  <si>
    <t>Provedení izolace mostovek pásy přitavením NAIP</t>
  </si>
  <si>
    <t>"izolace mostovky</t>
  </si>
  <si>
    <t>"izolace mostovky pod římsou</t>
  </si>
  <si>
    <t xml:space="preserve">0,75*6,2    "izolace pod úzkou římsou</t>
  </si>
  <si>
    <t xml:space="preserve">2,25*6,2    "izolace pod chodníkovou římsou</t>
  </si>
  <si>
    <t>-1758551635</t>
  </si>
  <si>
    <t>Poznámka k položce:_x000d_
izolace mostovky NAIP tl. 10 mm</t>
  </si>
  <si>
    <t>61,69*1,15 'Přepočtené koeficientem množství</t>
  </si>
  <si>
    <t>129</t>
  </si>
  <si>
    <t>62836110</t>
  </si>
  <si>
    <t>pás těžký asfaltovaný s Al folií nosnou vložkou</t>
  </si>
  <si>
    <t>-1685499168</t>
  </si>
  <si>
    <t>Poznámka k položce:_x000d_
pro izolaci pod římsou</t>
  </si>
  <si>
    <t>18,6*1,15 'Přepočtené koeficientem množství</t>
  </si>
  <si>
    <t>130</t>
  </si>
  <si>
    <t>711691172</t>
  </si>
  <si>
    <t>Provedení rubové hydroizolace podchodů ochranné vrstvy z textilie</t>
  </si>
  <si>
    <t>59147382</t>
  </si>
  <si>
    <t>Provedení izolace podchodů a objektů v podzemí, tunelů a štol ostatní opěr nebo kleneb rubové z textilií vrstvy ochranné</t>
  </si>
  <si>
    <t xml:space="preserve">"ochrana izolace rubu opěr a křídel </t>
  </si>
  <si>
    <t xml:space="preserve">41,5+42,8-(0,8*8,95*2)    "rub opěr - odměř.plocha, odečet plochy opěr pod drenáží</t>
  </si>
  <si>
    <t xml:space="preserve">17,0+13,5    "kolmá křídla O 10 - plocha rubů - odměř.plochy</t>
  </si>
  <si>
    <t xml:space="preserve">18,6+17,1    "kolmá křídla O 20 - plocha rubů - dtto</t>
  </si>
  <si>
    <t>"ochrana těsnění pracovní spáry mezi základem a dříkem</t>
  </si>
  <si>
    <t>131</t>
  </si>
  <si>
    <t>69311083</t>
  </si>
  <si>
    <t>geotextilie netkaná 600g/m2</t>
  </si>
  <si>
    <t>2021501260</t>
  </si>
  <si>
    <t>geotextilie netkaná PP 600g/m2</t>
  </si>
  <si>
    <t>161,06*1,05 'Přepočtené koeficientem množství</t>
  </si>
  <si>
    <t>132</t>
  </si>
  <si>
    <t>998711101</t>
  </si>
  <si>
    <t>Přesun hmot tonážní pro izolace proti vodě, vlhkosti a plynům v objektech výšky do 6 m</t>
  </si>
  <si>
    <t>-242515578</t>
  </si>
  <si>
    <t>Přesun hmot pro izolace proti vodě, vlhkosti a plynům stanovený z hmotnosti přesunovaného materiálu vodorovná dopravní vzdálenost do 50 m v objektech výšky do 6 m</t>
  </si>
  <si>
    <t>133</t>
  </si>
  <si>
    <t>998711181</t>
  </si>
  <si>
    <t>Příplatek k přesunu hmot tonážní 711 prováděný bez použití mechanizace</t>
  </si>
  <si>
    <t>-1911209748</t>
  </si>
  <si>
    <t>Přesun hmot pro izolace proti vodě, vlhkosti a plynům stanovený z hmotnosti přesunovaného materiálu Příplatek k cenám za přesun prováděný bez použití mechanizace pro jakoukoliv výšku objektu</t>
  </si>
  <si>
    <t>134</t>
  </si>
  <si>
    <t>998711193</t>
  </si>
  <si>
    <t>Příplatek k přesunu hmot tonážní 711 za zvětšený přesun do 500 m</t>
  </si>
  <si>
    <t>940534465</t>
  </si>
  <si>
    <t>Přesun hmot pro izolace proti vodě, vlhkosti a plynům stanovený z hmotnosti přesunovaného materiálu Příplatek k cenám za zvětšený přesun přes vymezenou největší dopravní vzdálenost do 500 m</t>
  </si>
  <si>
    <t>VRN1</t>
  </si>
  <si>
    <t>Průzkumné, geodetické a projektové práce</t>
  </si>
  <si>
    <t>135</t>
  </si>
  <si>
    <t>013244000</t>
  </si>
  <si>
    <t>Dokumentace pro provádění stavby</t>
  </si>
  <si>
    <t>komplet</t>
  </si>
  <si>
    <t>1416606850</t>
  </si>
  <si>
    <t>136</t>
  </si>
  <si>
    <t>013294000</t>
  </si>
  <si>
    <t>Ostatní dokumentace</t>
  </si>
  <si>
    <t>1814525209</t>
  </si>
  <si>
    <t>Poznámka k položce:_x000d_
mostní list</t>
  </si>
  <si>
    <t>VRN4</t>
  </si>
  <si>
    <t>Inženýrská činnost</t>
  </si>
  <si>
    <t>137</t>
  </si>
  <si>
    <t>042903000</t>
  </si>
  <si>
    <t>Ostatní posudky</t>
  </si>
  <si>
    <t>957468628</t>
  </si>
  <si>
    <t>Poznámka k položce:_x000d_
1. hlavní prohlídka mostu</t>
  </si>
  <si>
    <t>SO 11 - Opěrné zdi</t>
  </si>
  <si>
    <t>348987591</t>
  </si>
  <si>
    <t>-817459033</t>
  </si>
  <si>
    <t>521,248*0,5 'Přepočtené koeficientem množství</t>
  </si>
  <si>
    <t>225502938</t>
  </si>
  <si>
    <t>521,248*1,8 'Přepočtené koeficientem množství</t>
  </si>
  <si>
    <t>122202202</t>
  </si>
  <si>
    <t>Odkopávky a prokopávky nezapažené pro silnice objemu do 1000 m3 v hornině tř. 3</t>
  </si>
  <si>
    <t>-1534615699</t>
  </si>
  <si>
    <t>Odkopávky a prokopávky nezapažené pro silnice s přemístěním výkopku v příčných profilech na vzdálenost do 15 m nebo s naložením na dopravní prostředek v hornině tř. 3 přes 100 do 1 000 m3</t>
  </si>
  <si>
    <t xml:space="preserve">74+41+113+31+267+15    "součet objemů výkopů v jednotlivých řezech dle 3D modelu</t>
  </si>
  <si>
    <t>122202209</t>
  </si>
  <si>
    <t>Příplatek k odkopávkám a prokopávkám pro silnice v hornině tř. 3 za lepivost</t>
  </si>
  <si>
    <t>1038990885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</si>
  <si>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</si>
  <si>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Poznámka k položce:_x000d_
100% výkopu</t>
  </si>
  <si>
    <t>969060087</t>
  </si>
  <si>
    <t>Poznámka k položce:_x000d_
50% - násobeno koef. 0,5</t>
  </si>
  <si>
    <t>541*0,5 'Přepočtené koeficientem množství</t>
  </si>
  <si>
    <t>161101102</t>
  </si>
  <si>
    <t>Svislé přemístění výkopku z horniny tř. 1 až 4 hl výkopu do 4 m</t>
  </si>
  <si>
    <t>-1319877428</t>
  </si>
  <si>
    <t>Svislé přemístění výkopku bez naložení do dopravní nádoby avšak s vyprázdněním dopravní nádoby na hromadu nebo do dopravního prostředku z horniny tř. 1 až 4, při hloubce výkopu přes 2,5 do 4 m</t>
  </si>
  <si>
    <t>2068129661</t>
  </si>
  <si>
    <t xml:space="preserve">541,0    "zemina z výkopů dle pol. 122201402</t>
  </si>
  <si>
    <t xml:space="preserve">521,248   "dle pol. 122202202</t>
  </si>
  <si>
    <t>355794109</t>
  </si>
  <si>
    <t>1062,248*10 'Přepočtené koeficientem množství</t>
  </si>
  <si>
    <t>-1958614442</t>
  </si>
  <si>
    <t xml:space="preserve">541,0     "dle pol. 122202202</t>
  </si>
  <si>
    <t>1294323232</t>
  </si>
  <si>
    <t>541*1,8 'Přepočtené koeficientem množství</t>
  </si>
  <si>
    <t>605278500</t>
  </si>
  <si>
    <t>Poznámka k položce:_x000d_
1/ zásyp za opěrnou zdí pod těsnící vrstvou ze zemin vhodných do násypu dle ČSN 72 1002 s hutněním po vrstvách tl. max. 300 mm na Id=0,8, resp. D=95% PS_x000d_
2/ zásyp za opěrnou zdí nad těsnící vrstvou ze zemin vhodných nebo velmi vhodných do násypu dle ČSN 72 1002 s hutněním po vrstvách tl. max. 300 mm na Id=0,85 až 0,9, resp. D=100% PS</t>
  </si>
  <si>
    <t xml:space="preserve">5,43*7,3   "vysoká zeď - plocha x dl.</t>
  </si>
  <si>
    <t xml:space="preserve">8,9*14,4    "nízká zeď - dtto</t>
  </si>
  <si>
    <t xml:space="preserve">541,0    "výkop pro zdi</t>
  </si>
  <si>
    <t xml:space="preserve">-86,55    "odečet objemu ŽB zdi a gabionů</t>
  </si>
  <si>
    <t xml:space="preserve">-167,799    "odečet zásypu pod těsnící vrstvou</t>
  </si>
  <si>
    <t xml:space="preserve">-5,402   "odečet těsnící vrstvy</t>
  </si>
  <si>
    <t xml:space="preserve">(14,4+7,3+4,4+10)*2,0    "dosypání za zdí a gabiony</t>
  </si>
  <si>
    <t>804169846</t>
  </si>
  <si>
    <t>Poznámka k položce:_x000d_
obetonování drenáže za rubem želbet. opěrné zdi</t>
  </si>
  <si>
    <t xml:space="preserve">(0,3*0,3)*25,3    "š. x v. x dl.</t>
  </si>
  <si>
    <t>299573799</t>
  </si>
  <si>
    <t xml:space="preserve">Poznámka k položce:_x000d_
drenáž za rubem gabion. zdi DN 100 s obsypem ŠD 8-16 mm, vč. napojení na drenážní potrubí DN 150 za rubem želbet. opěrné zdi </t>
  </si>
  <si>
    <t>212792212</t>
  </si>
  <si>
    <t>Odvodnění mostní opěry - drenážní flexibilní plastové potrubí DN 160</t>
  </si>
  <si>
    <t>-1536033516</t>
  </si>
  <si>
    <t>Odvodnění mostní opěry z plastových trub drenážní potrubí flexibilní DN 160</t>
  </si>
  <si>
    <t>Poznámka k položce:_x000d_
drenáž za rubem ŽB zdi vč. tvarovek, napojení do propustku DN 600 a do drenáže za rubem opěry O 20</t>
  </si>
  <si>
    <t xml:space="preserve">25,3    "děrovaná trubka DN 150 - odměřeno z výkr.č. 2.3</t>
  </si>
  <si>
    <t>212972112</t>
  </si>
  <si>
    <t>Opláštění drenážních trub filtrační textilií DN 100</t>
  </si>
  <si>
    <t>-1475924108</t>
  </si>
  <si>
    <t>Poznámka k položce:_x000d_
drenáž za rubem opěrných zdí</t>
  </si>
  <si>
    <t xml:space="preserve">10,0    "za rubem gabionu</t>
  </si>
  <si>
    <t>-1835241601</t>
  </si>
  <si>
    <t xml:space="preserve">25,3    "za rubem želbet. zdi</t>
  </si>
  <si>
    <t>213141131</t>
  </si>
  <si>
    <t>Zřízení vrstvy z geotextilie ve sklonu do 1:1 š do 3 m</t>
  </si>
  <si>
    <t>1449947909</t>
  </si>
  <si>
    <t>Zřízení vrstvy z geotextilie filtrační, separační, odvodňovací, ochranné, výztužné nebo protierozní ve sklonu přes 1:2 do 1:1, šířky do 3 m</t>
  </si>
  <si>
    <t>Poznámka k položce:_x000d_
separační geotextilie rubu opěrných zdí z gabionů</t>
  </si>
  <si>
    <t>"rub gabionových zdí</t>
  </si>
  <si>
    <t xml:space="preserve">(0,3+0,15)*(4,4+10,0)    "gabion před a za mostem - horní část pod krajnicí</t>
  </si>
  <si>
    <t xml:space="preserve">(0,58+0,6)*4,4    "gabion před mostem pod obrubníkem</t>
  </si>
  <si>
    <t xml:space="preserve">(0,78+0,7+0,6)*10,0    "gabion za mostem pod obrubníkem</t>
  </si>
  <si>
    <t>"drenáž za gabionem</t>
  </si>
  <si>
    <t xml:space="preserve">0,45*4*10,0    "obalení obsypu ze ŠD</t>
  </si>
  <si>
    <t>69311006</t>
  </si>
  <si>
    <t>geotextilie tkaná PP 15kN/m</t>
  </si>
  <si>
    <t>990761751</t>
  </si>
  <si>
    <t>Poznámka k položce:_x000d_
ztratné 15% - násobeno koef. 1,15</t>
  </si>
  <si>
    <t>50,472*1,15 'Přepočtené koeficientem množství</t>
  </si>
  <si>
    <t>-91481262</t>
  </si>
  <si>
    <t>Poznámka k položce:_x000d_
očištění a přehutnění základové spáry ve výkopech_x000d_
Základové spáry opěrných zdí budou přejímány geotechnikem stavby za přítomnosti TDI</t>
  </si>
  <si>
    <t xml:space="preserve">25+61    "pod želbet. zdí</t>
  </si>
  <si>
    <t xml:space="preserve">11+30    "pod gabiony</t>
  </si>
  <si>
    <t>271572211</t>
  </si>
  <si>
    <t>Podsyp pod základové konstrukce se zhutněním z netříděného štěrkopísku</t>
  </si>
  <si>
    <t>1307367227</t>
  </si>
  <si>
    <t>Podsyp pod základové konstrukce se zhutněním a urovnáním povrchu ze štěrkopísku netříděného</t>
  </si>
  <si>
    <t>Poznámka k položce:_x000d_
ŠP podsyp pod gabiony tl. 150 mm</t>
  </si>
  <si>
    <t xml:space="preserve">0,15*(11+30)    "tl. x odměřená plocha dle výkr.č. 5.3</t>
  </si>
  <si>
    <t>842740053</t>
  </si>
  <si>
    <t>Poznámka k položce:_x000d_
Výztuž základů opěrných zdí je součástí položky 327361006 a 327361016 - výztuž opěrných zdí.</t>
  </si>
  <si>
    <t xml:space="preserve">0,5*2,75*14,154    "základ opěrné zdi 1</t>
  </si>
  <si>
    <t xml:space="preserve">0,5*2,0*7,275    "základ opěrné zdi 2</t>
  </si>
  <si>
    <t>1469191812</t>
  </si>
  <si>
    <t xml:space="preserve">0,5*(2,75+14,164)*2   "základ opěrné zdi 1 - v. x obvod</t>
  </si>
  <si>
    <t xml:space="preserve">0,5*(2,0+7,275)*2    "základ opěrné zdi 2 - dtto</t>
  </si>
  <si>
    <t>1197956188</t>
  </si>
  <si>
    <t>-438745593</t>
  </si>
  <si>
    <t>Poznámka k položce:_x000d_
podkladní blok pod drenáží za opěrnými zdmi a křídlem O 10</t>
  </si>
  <si>
    <t xml:space="preserve">0,3*0,5*25,3    "š. x v. x dl. - dle výkr.č. 2.3</t>
  </si>
  <si>
    <t>-276328361</t>
  </si>
  <si>
    <t xml:space="preserve">0,32*14,169    "na želbet. zdi 1 - plocha v řezu x dl.</t>
  </si>
  <si>
    <t xml:space="preserve">(0,8+0,3*2)*0,6*0,1    "rozšíření římsy nad ztužujícím žebrem pro sloup VO</t>
  </si>
  <si>
    <t xml:space="preserve">0,32*7,275    "na želbet. zdi 2 - dtto</t>
  </si>
  <si>
    <t>1013869772</t>
  </si>
  <si>
    <t xml:space="preserve">(0,3+0,6+0,25)*14,169    "na želbet. zdi 1 - součet š. a v. x dl.</t>
  </si>
  <si>
    <t xml:space="preserve">(0,8+0,3*2)*0,6+(0,8+0,3*2)*0,1    "rozšíření římsy nad ztužujícím žebrem pro sloup VO</t>
  </si>
  <si>
    <t xml:space="preserve">(0,3+0,6+0,25)*7,275    "na želbet. zdi 2 - dtto</t>
  </si>
  <si>
    <t>1362632973</t>
  </si>
  <si>
    <t>-414038190</t>
  </si>
  <si>
    <t xml:space="preserve">0,591   "římsa na zdi 1</t>
  </si>
  <si>
    <t xml:space="preserve">0,304    "římsa na zdi 2</t>
  </si>
  <si>
    <t>317661142</t>
  </si>
  <si>
    <t>Výplň spár monolitické římsy tmelem polyuretanovým šířky spáry do 40 mm</t>
  </si>
  <si>
    <t>1329970082</t>
  </si>
  <si>
    <t>Výplň spár monolitické římsy tmelem polyuretanovým, spára šířky přes 15 do 40 mm</t>
  </si>
  <si>
    <t>Poznámka k položce:_x000d_
výplň dilatačních spár římsy mezi křídlem mostu a opěrnou zdí a mezi opěrnými zdmi 1 a 2, š. spáry 20 mm</t>
  </si>
  <si>
    <t xml:space="preserve">(0,3+0,6+0,65)*2    "součet dl. (obvod příč.řezu římsy) x 2 ks</t>
  </si>
  <si>
    <t>327215221</t>
  </si>
  <si>
    <t>Opěrná zeď z prefabrikovaných gabionů dvouzákrutová síť povrch poplastovaný galfan vyplněná kamenem</t>
  </si>
  <si>
    <t>560814772</t>
  </si>
  <si>
    <t>Opěrné zdi z prefabrikovaných drátokamenných gravitačních konstrukcí (gabionů) předplněné kamenivem ze splétané dvouzákrutové ocelové sítě s povrchovou úpravou galfan</t>
  </si>
  <si>
    <t>Poznámka k položce:_x000d_
Kvalita kameniva a ocelových sítí, geometrická přesnost, průkazné zkoušky a tolerance musí odpovídat TKP 30. _x000d_
Součástí položky jsou vnitřní koše pro sloupky svodidla 250x250 mm hl. 600 mm, celkem 7 ks - dle výkr.č. 5.3._x000d_
Gabionem prochází chránička pro VO, kterou je nutné vložit před betonáží říms.</t>
  </si>
  <si>
    <t xml:space="preserve">(0,6*1,0+0,58*0,8+0,42*0,3)*4,4    "gabiony směr Červený Vrch - (součet v. x š.) x dl.</t>
  </si>
  <si>
    <t xml:space="preserve">(0,6*1,5+0,78*0,8+0,42*0,3)*10,0    "gabiony směr Horoměřice - (součet v. x š.) x dl.</t>
  </si>
  <si>
    <t>327323128</t>
  </si>
  <si>
    <t>Opěrné zdi a valy ze ŽB tř. C 30/37</t>
  </si>
  <si>
    <t>1679237876</t>
  </si>
  <si>
    <t>Opěrné zdi a valy z betonu železového bez zvláštních nároků na vliv prostředí tř. C 30/37</t>
  </si>
  <si>
    <t>Poznámka k položce:_x000d_
ŽB opěrná úhlová zeď nasvazující na křídlo opěry O 10</t>
  </si>
  <si>
    <t xml:space="preserve">(4,549+3,822)/2*0,5*14,154    "opěrná zeď 1 - průměrná v. x tl. x dl.</t>
  </si>
  <si>
    <t xml:space="preserve">0,6*0,3*4,05    "ztužující žebro pro sloup VO v op.zdi 1</t>
  </si>
  <si>
    <t xml:space="preserve">(3,594+3,049)/2*0,5*7,275    "opěrná zeď 2 - dtto</t>
  </si>
  <si>
    <t>327351211</t>
  </si>
  <si>
    <t>Bednění opěrných zdí a valů svislých i skloněných zřízení</t>
  </si>
  <si>
    <t>95505433</t>
  </si>
  <si>
    <t>Bednění opěrných zdí a valů svislých i skloněných, výšky do 20 m zřízení</t>
  </si>
  <si>
    <t xml:space="preserve">(14,154+0,5)*2 *(4,549+3,822)/2     "opěrná zeď 1 - obvod x průměrná v. </t>
  </si>
  <si>
    <t xml:space="preserve">(0,6+0,3*2)*4,05      "ztužující žebro pro sloup VO v op.zdi 1 - dtto</t>
  </si>
  <si>
    <t xml:space="preserve">0,5*(1,2+1,0)*2    "obdélníkový prostup pro kanalizaci</t>
  </si>
  <si>
    <t xml:space="preserve">(7,275+0,5)*2*(3,594+3,049)/2      "opěrná zeď 2 - dtto</t>
  </si>
  <si>
    <t>327351221</t>
  </si>
  <si>
    <t>Bednění opěrných zdí a valů svislých i skloněných odstranění</t>
  </si>
  <si>
    <t>869287245</t>
  </si>
  <si>
    <t>Bednění opěrných zdí a valů svislých i skloněných, výšky do 20 m odstranění</t>
  </si>
  <si>
    <t>327361006</t>
  </si>
  <si>
    <t>Výztuž opěrných zdí a valů D 12 mm z betonářské oceli 10 505</t>
  </si>
  <si>
    <t>-1094458305</t>
  </si>
  <si>
    <t>Výztuž opěrných zdí a valů průměru do 12 mm, z oceli 10 505 (R) nebo BSt 500</t>
  </si>
  <si>
    <t xml:space="preserve">4,379    "zeď 1</t>
  </si>
  <si>
    <t xml:space="preserve">1,667    "zeď 2</t>
  </si>
  <si>
    <t>265395376</t>
  </si>
  <si>
    <t xml:space="preserve">3    "DN 110 - chránička v římse pro VO</t>
  </si>
  <si>
    <t>-1826428249</t>
  </si>
  <si>
    <t>Poznámka k položce:_x000d_
chránička kabelů pro VO</t>
  </si>
  <si>
    <t xml:space="preserve">7,275+14,164    "v římse ŽB opěrné zdi</t>
  </si>
  <si>
    <t xml:space="preserve">10,0+4,4    "v gabionech</t>
  </si>
  <si>
    <t>2008028188</t>
  </si>
  <si>
    <t>Chránička kabelů v římse z trub HDPE přes DN 80 do DN 110 - zaslepovací víčka</t>
  </si>
  <si>
    <t xml:space="preserve">1    "pro VO</t>
  </si>
  <si>
    <t>183331507</t>
  </si>
  <si>
    <t>Chránička kabelů v římse z trub HDPE přes DN 80 do DN 110 - protahovací lanko</t>
  </si>
  <si>
    <t xml:space="preserve">37    "dle pol. 388995212</t>
  </si>
  <si>
    <t>1221556562</t>
  </si>
  <si>
    <t>Poznámka k položce:_x000d_
podkladní beton pod základy želbet. opěrné zdi</t>
  </si>
  <si>
    <t xml:space="preserve">44,1    "zeď 1 - plocha odměřena z výkr.č. 5.2</t>
  </si>
  <si>
    <t xml:space="preserve">16,8    "zeď 2 - dtto</t>
  </si>
  <si>
    <t>-958450527</t>
  </si>
  <si>
    <t xml:space="preserve">Poznámka k položce:_x000d_
filtrační vrstva za želbet. zdí - ochranný zásyp ze ŠD tl. 60 cm_x000d_
</t>
  </si>
  <si>
    <t xml:space="preserve">0,6*4,55*14,164    "vysoká zeď - tl. x průměrná v. x dl.</t>
  </si>
  <si>
    <t xml:space="preserve">0,6*3,59*7,28    "nízká zeď - dtto</t>
  </si>
  <si>
    <t>782717109</t>
  </si>
  <si>
    <t>Poznámka k položce:_x000d_
těsnící vrstva za želbet. opěrnou zdí</t>
  </si>
  <si>
    <t xml:space="preserve">0,2*3,7*7,3    "tl. x š. x dl.</t>
  </si>
  <si>
    <t>2126821496</t>
  </si>
  <si>
    <t>5,402*2,244 'Přepočtené koeficientem množství</t>
  </si>
  <si>
    <t>569851111</t>
  </si>
  <si>
    <t>Zpevnění krajnic štěrkodrtí tl 150 mm</t>
  </si>
  <si>
    <t>-322015999</t>
  </si>
  <si>
    <t>Zpevnění krajnic nebo komunikací pro pěší s rozprostřením a zhutněním, po zhutnění štěrkodrtí tl. 150 mm</t>
  </si>
  <si>
    <t>Poznámka k položce:_x000d_
dosypávka krajnic nad gabiony</t>
  </si>
  <si>
    <t xml:space="preserve">0,65*(4,4+10,0)    "š. x součet dl.</t>
  </si>
  <si>
    <t>-525453744</t>
  </si>
  <si>
    <t xml:space="preserve">(0,65+0,6+0,3)*(7,275+14,169)    "ochranný nátěr římsy na želbet. zdi</t>
  </si>
  <si>
    <t>1324059177</t>
  </si>
  <si>
    <t xml:space="preserve">0,3*(7,275+14,169)    "obrubníky u říms na želbet. zdech</t>
  </si>
  <si>
    <t xml:space="preserve">0,3*(10,0+4,4)    "obrubníky u říms na gabionech</t>
  </si>
  <si>
    <t>-1474435616</t>
  </si>
  <si>
    <t>Poznámka k položce:_x000d_
dodávka a montáž ocelového svodidla na římse želbet. opěrné zdi vč. kompletní PKO dle TZ, kotvení přes patní desky pomocí chemických kotev do říms, potřebných vrtů, podlití patních desek polymermaltou a vč. ostatních potřebných prací a materiálů - kompletní montáž a dodávka dle výkresu 6.2</t>
  </si>
  <si>
    <t xml:space="preserve">7,275+14,169    "zábradelní svodidlo na římse zdi</t>
  </si>
  <si>
    <t>911334112R</t>
  </si>
  <si>
    <t>Svodidlo ocelové zábradelní zádržnosti H2 kotvené do gabionu bez výplně</t>
  </si>
  <si>
    <t>613388270</t>
  </si>
  <si>
    <t>Zábradelní svodidla ocelová s osazením sloupků kotvením do gabionů, se svodnicí úrovně zádržnosti H2 bez výplně</t>
  </si>
  <si>
    <t>Poznámka k položce:_x000d_
dodávka a montáž ocelového svodidla na opěrných zdech z gabionů vč. kompletní PKO dle TZ, kotvení prodloužených sloupků zabetonováním do vnitřních košů gabionů a vč. ostatních potřebných prací a materiálů - kompletní montáž a dodávka dle výkresu 6.2</t>
  </si>
  <si>
    <t>10,0+4,4</t>
  </si>
  <si>
    <t>911334411</t>
  </si>
  <si>
    <t>Ukončení ocelového zábradelního madla</t>
  </si>
  <si>
    <t>285011015</t>
  </si>
  <si>
    <t>Zábradelní svodidla ocelová ukončení zábradelních madel</t>
  </si>
  <si>
    <t>916241213</t>
  </si>
  <si>
    <t>Osazení obrubníku kamenného stojatého s boční opěrou do lože z betonu prostého</t>
  </si>
  <si>
    <t>-1426970278</t>
  </si>
  <si>
    <t>Osazení obrubníku kamenného se zřízením lože, s vyplněním a zatřením spár cementovou maltou stojatého s boční opěrou z betonu prostého, do lože z betonu prostého</t>
  </si>
  <si>
    <t xml:space="preserve">10,0+4,4    "na gabionech</t>
  </si>
  <si>
    <t>-655995944</t>
  </si>
  <si>
    <t>915345527</t>
  </si>
  <si>
    <t>Poznámka k položce:_x000d_
montáž obruníků vč. osazení a lepení epoxidovým tmelem nerezových kotev do vyvrtaných otvorů v žulovém obrubníku, vyrobení a rozprostření lože z drenážního plastbetonu v potřebné tloušťce do 20 mm, osazení obrubníku se směrovým a výškovým vyrovnáním na sraz jako bednění výplňového betonu chodníku římsy</t>
  </si>
  <si>
    <t xml:space="preserve">7,275+14,169    "u říms na želbet. zdech</t>
  </si>
  <si>
    <t>-677539000</t>
  </si>
  <si>
    <t>916991121</t>
  </si>
  <si>
    <t>Lože pod obrubníky, krajníky nebo obruby z dlažebních kostek z betonu prostého</t>
  </si>
  <si>
    <t>-1306124153</t>
  </si>
  <si>
    <t>Lože pod obrubníky, krajníky nebo obruby z dlažebních kostek z betonu prostého tř. C 16/20</t>
  </si>
  <si>
    <t>Poznámka k položce:_x000d_
část bet. lože pod žulovými obrubníky na gabionech přesahující tl. 100 mm - viz pol. 916241213 - celková tl. bet. lože je 300 mm</t>
  </si>
  <si>
    <t xml:space="preserve">0,65*0,2*(10,0+4,4)    "š. x tl. x součet dl.</t>
  </si>
  <si>
    <t>931992121</t>
  </si>
  <si>
    <t>Výplň dilatačních spár z extrudovaného polystyrénu tl 20 mm</t>
  </si>
  <si>
    <t>-193745320</t>
  </si>
  <si>
    <t>Výplň dilatačních spár z polystyrenu extrudovaného, tloušťky 20 mm</t>
  </si>
  <si>
    <t xml:space="preserve">0,5*3,822    "mezi dříkem opěrné zdi a křídlem opěry</t>
  </si>
  <si>
    <t xml:space="preserve">0,5*3,049    "mezi dříkem zdi 1 a 2</t>
  </si>
  <si>
    <t xml:space="preserve">0,3*2    "v římsách - plocha příč. řezu x 2 spáry</t>
  </si>
  <si>
    <t>931994106</t>
  </si>
  <si>
    <t>Těsnění dilatační spáry betonové konstrukce vnitřním těsnicím pásem</t>
  </si>
  <si>
    <t>1154788348</t>
  </si>
  <si>
    <t>Těsnění spáry betonové konstrukce pásy, profily, tmely těsnicím pásem vnitřním, spáry dilatační</t>
  </si>
  <si>
    <t xml:space="preserve">3,822    "mezi dříkem opěrné zdi a křídlem opěry</t>
  </si>
  <si>
    <t xml:space="preserve">3,049    "mezi dříkem zdi 1 a 2</t>
  </si>
  <si>
    <t>1795458707</t>
  </si>
  <si>
    <t>Poznámka k položce:_x000d_
těsnící zálivka mezi římsou a žulovým obrubníkem</t>
  </si>
  <si>
    <t>931994142</t>
  </si>
  <si>
    <t>Těsnění dilatační spáry betonové konstrukce polyuretanovým tmelem do pl 4,0 cm2</t>
  </si>
  <si>
    <t>1530382689</t>
  </si>
  <si>
    <t>Těsnění spáry betonové konstrukce pásy, profily, tmely tmelem polyuretanovým spáry dilatační do 4,0 cm2</t>
  </si>
  <si>
    <t>Poznámka k položce:_x000d_
těsnící elastický tmel v lící dilatační spáry</t>
  </si>
  <si>
    <t>931994151</t>
  </si>
  <si>
    <t>Těsnění spáry betonové konstrukce spárovým profilem průřezu 20/20 mm</t>
  </si>
  <si>
    <t>683778331</t>
  </si>
  <si>
    <t>Těsnění spáry betonové konstrukce pásy, profily, tmely spárovým profilem průřezu 20/20 mm</t>
  </si>
  <si>
    <t>Poznámka k položce:_x000d_
předtěsnění dilatačních spar</t>
  </si>
  <si>
    <t xml:space="preserve">6,871    "v opěrné zdi dle pol. 931994142</t>
  </si>
  <si>
    <t xml:space="preserve">3,1    "v římse dle pol. 317661142</t>
  </si>
  <si>
    <t>1421564046</t>
  </si>
  <si>
    <t xml:space="preserve">(7,275+14,169)*2    "mezi základem a dříkem opěrné zdi</t>
  </si>
  <si>
    <t>-78300353</t>
  </si>
  <si>
    <t>936172124</t>
  </si>
  <si>
    <t>Osazení doplňkových konstrukcí mostního vybavení z oceli hmotnosti do 100 kg</t>
  </si>
  <si>
    <t>988080352</t>
  </si>
  <si>
    <t>Osazení kovových doplňků mostního vybavení jednotlivě ocelové konstrukce do 100 kg</t>
  </si>
  <si>
    <t>Poznámka k položce:_x000d_
osazení kotevního koše sloupu VO do dříku a římsy opěrné zdi</t>
  </si>
  <si>
    <t>13000001R</t>
  </si>
  <si>
    <t xml:space="preserve">základový rám pro silniční stožár </t>
  </si>
  <si>
    <t>-2026983015</t>
  </si>
  <si>
    <t xml:space="preserve">základový rám pro silniční stožár  jakost 11 375</t>
  </si>
  <si>
    <t>Poznámka k položce:_x000d_
kotevní stolička pro ukotvení stožáru VO - kompletní dodávka vč. PKO</t>
  </si>
  <si>
    <t>-428070459</t>
  </si>
  <si>
    <t>Poznámka k položce:_x000d_
ukotvení žulového obrubníku do bet. římsy - vrty v žulových obrubnících pro kotevní trny D 19 mm dl. 100 mm</t>
  </si>
  <si>
    <t xml:space="preserve">22*2    "cca po 0,5 m</t>
  </si>
  <si>
    <t>-1775803042</t>
  </si>
  <si>
    <t>-1488619311</t>
  </si>
  <si>
    <t>2006818476</t>
  </si>
  <si>
    <t xml:space="preserve">Poznámka k položce:_x000d_
izolace vodorovných zasypaných částí konstrukce opěrné zdi 1x ALP   </t>
  </si>
  <si>
    <t xml:space="preserve">"vodorovné části základu opěrné zdi  </t>
  </si>
  <si>
    <t xml:space="preserve">(1,0+1,25)*14,169    "základ zdi 1 - součet š. x dl.</t>
  </si>
  <si>
    <t xml:space="preserve">(1,0+0,5)*7,275    "základ zdi 2 - dtto</t>
  </si>
  <si>
    <t>340685688</t>
  </si>
  <si>
    <t>42,793*0,0003 'Přepočtené koeficientem množství</t>
  </si>
  <si>
    <t>748451793</t>
  </si>
  <si>
    <t>Poznámka k položce:_x000d_
izolace vodorovných zasypaných částí konstrukce opěrné zdi 2x ALN</t>
  </si>
  <si>
    <t xml:space="preserve">42,793*2   "2x nátěr - dle pol. 711111001</t>
  </si>
  <si>
    <t>972221533</t>
  </si>
  <si>
    <t>85,586*0,00035 'Přepočtené koeficientem množství</t>
  </si>
  <si>
    <t>1783401101</t>
  </si>
  <si>
    <t>Poznámka k položce:_x000d_
izolace svislých zasypaných částí konstrukce opěrné zdi 1x ALP</t>
  </si>
  <si>
    <t xml:space="preserve">0,5*(7,275*2+2,0+14,164*2+2,75)    "základy zdí 1 a 2 - v. x součet dl.</t>
  </si>
  <si>
    <t xml:space="preserve">14,154*(4,549+3,822)/2+1,0*0,5     "rub a bok zdi 1 - dl. zdi x průměrná v. + v. x š. boku</t>
  </si>
  <si>
    <t xml:space="preserve">7,275*(3,594+3,049)/2+3,594*0,5      "rub a bok zdi 2 - dtto</t>
  </si>
  <si>
    <t xml:space="preserve">0,3*2*1,5      "ztužující žebro pro sloup VO -boky - 2x š. x v.</t>
  </si>
  <si>
    <t xml:space="preserve">22,0+14,0    "líc zdi 1 a 2 cca 0,5 m nad upravený terén - plocha odměřena z výkr.č. 2.3</t>
  </si>
  <si>
    <t>1706701784</t>
  </si>
  <si>
    <t>146,417*0,00035 'Přepočtené koeficientem množství</t>
  </si>
  <si>
    <t>766006924</t>
  </si>
  <si>
    <t>Poznámka k položce:_x000d_
izolace svislých zasypaných částí konstrukce opěrné zdi 2x ALN</t>
  </si>
  <si>
    <t xml:space="preserve">146,417*2    "2x nátěr - dle pol. 711112001</t>
  </si>
  <si>
    <t>-2068819903</t>
  </si>
  <si>
    <t>292,834*0,00045 'Přepočtené koeficientem množství</t>
  </si>
  <si>
    <t>1961665818</t>
  </si>
  <si>
    <t>"ochrana izolace rubu zdí</t>
  </si>
  <si>
    <t xml:space="preserve">14,169*3,7    "zeď 1 - dl. x průměrná v.</t>
  </si>
  <si>
    <t xml:space="preserve">7,275*1,9    "zeď 2 - dtto</t>
  </si>
  <si>
    <t xml:space="preserve">0,5*(7,275+14,169)*2    "š. x součet dl. dle pol. 931994171</t>
  </si>
  <si>
    <t>785301178</t>
  </si>
  <si>
    <t>Poznámka k položce:_x000d_
tl. min. 6 mm</t>
  </si>
  <si>
    <t>87,692*1,05 'Přepočtené koeficientem množství</t>
  </si>
  <si>
    <t>-968904993</t>
  </si>
  <si>
    <t>435923677</t>
  </si>
  <si>
    <t>-1390159395</t>
  </si>
  <si>
    <t>-286540712</t>
  </si>
  <si>
    <t>SO 23 - Kanalizace dešťová</t>
  </si>
  <si>
    <t xml:space="preserve">A.) Kanalizační řad a přípojky Uspořádání zemních prací, obetonování potrubí – viz příloha č.3 - Podélný profil kanalizace. Manipulace se zeminou, skládky, přepravní vzdálenosti  - viz  ZOV stavby. Přípojka od dvorní vpusti - DV1 - zemní práce nejsou zahrnuty v tomto objektu, protože  realizace přípojky bude probíhat s výstavbou křídla opěrné zdi mostu. Uspořádání a výkaz dílů betonových prefabrikátů šachty a vpustí včetně jejich vybavení – viz přílohy č.1 - Technická zpráva a č.7 - Vstupní šachta, vpusti. B.) Propustek a vtokový objekt Uspořádání zemních prací, obetonování potrubí – viz příloha č.5 - Propustek DN600 pod ulicí Horoměřickou. Manipulace se zeminou, skládky, přepravní vzdálenosti  - viz  ZOV stavby. Uspořádání vtokového objektu a navazující usazovací jímky (opevnění kamennou dlažbou, mříž, stupadla a pod.) - viz přílohy č.1 - Technická zpráva a č.6 - Vtokový objekt  propustku DN600. C.) Odvodňovací příkopy Skrývka humózní vrstvy je součástí SO 01.1 – Sejmutí ornice Zpětné rozprostření humózní vrstvy a osetí travním semenem je  součástí SO 25 – Sadové úpravy Tloušťka skrývky humózní vrstvy a zpětného ohumusování je 0,2 m Příkop propojující propustek DN600 s potokem: Opevnění příkopu kamennou rovnaninou je popsáno v příloze č.1 – Technická zpráva a ve výkresech č.4 – Úprava příkopů a č.5 – Propustek DN600 pod ulicí Horoměřickou. Příkop podél komunikace nad vtokovým objektem propustku: Odstranění stávajících betonových žlabovek je zahrnuto v SO 02–Demolice</t>
  </si>
  <si>
    <t xml:space="preserve">    767 - Konstrukce zámečnické</t>
  </si>
  <si>
    <t>124203101</t>
  </si>
  <si>
    <t>Vykopávky do 1000 m3 pro koryta vodotečí v hornině tř. 3</t>
  </si>
  <si>
    <t>83838266</t>
  </si>
  <si>
    <t>Vykopávky pro koryta vodotečí s přehozením výkopku na vzdálenost do 3 m nebo s naložením na dopravní prostředek v hornině tř. 3 do 1 000 m3</t>
  </si>
  <si>
    <t>"Zemní práce - Výkop příkopu"</t>
  </si>
  <si>
    <t>"C.) Odvodňovací příkopy"</t>
  </si>
  <si>
    <t>"Příkop propojující propustek DN600 s potokem (celková délka příkopu 17m)"</t>
  </si>
  <si>
    <t>"Dolní úsek od vyústění do potoka – délka 11,5 m - hloubka výkopu h = 0,6 – 0,2 = 0,4 m" 1,2*11,5*0,4</t>
  </si>
  <si>
    <t>"Horní úsek pod vyústěním propustku – délka 5,5 m - hloubka výkopu h = 0,9 – 0,2 = 0,7 m" 2,0*5,5*0,7</t>
  </si>
  <si>
    <t>"Navázání příkopu nad vyústěním propustku – délka 2,5 m – hl. výkopu h = 0,6 – 0,2 = 0,4 m" 1,2*2,5*0,4</t>
  </si>
  <si>
    <t>"Pročištění stávajícího příkopu nad vyústěním propustku – délka 30 m – hl. výkopu h = 0,2 m" 1,0*0,2*30</t>
  </si>
  <si>
    <t>"Příkop podél komunikace nad vtokovým objektem propustku (celková délka příkopu 7m)"</t>
  </si>
  <si>
    <t>"průměrná hloubka příkopu h = 0,5 m" 1,0*0,5*7,0</t>
  </si>
  <si>
    <t>124203109</t>
  </si>
  <si>
    <t>Příplatek k vykopávkám pro koryta vodotečí v hornině tř. 3 za lepivost</t>
  </si>
  <si>
    <t>975137813</t>
  </si>
  <si>
    <t>Vykopávky pro koryta vodotečí s přehozením výkopku na vzdálenost do 3 m nebo s naložením na dopravní prostředek v hornině tř. 3 Příplatek k cenám za lepivost horniny tř. 3</t>
  </si>
  <si>
    <t>23,92*0,5 'Přepočtené koeficientem množství</t>
  </si>
  <si>
    <t>1127264192</t>
  </si>
  <si>
    <t>"Ztížená vykopávka 20%"</t>
  </si>
  <si>
    <t>"Zemní práce, podkladní konstrukce - výkop rýh"</t>
  </si>
  <si>
    <t>"A.) Kanalizační řad a přípojky"</t>
  </si>
  <si>
    <t>"Kanalizační řad DN300, šířka rýhy 1,2m" 17,0*1,2*1,07</t>
  </si>
  <si>
    <t>"Kanalizační přípojky DN200, šířka rýhy 1,2m" 5,0*1,2*0,95</t>
  </si>
  <si>
    <t>"rozšíření u UV" 1,0*1,0*1,0</t>
  </si>
  <si>
    <t>"rozšíření u HV" 1,2*2,6*1,7</t>
  </si>
  <si>
    <t>"rozšíření u Š2" 1,2*2,5*1,3</t>
  </si>
  <si>
    <t>37,732*0,2 'Přepočtené koeficientem množství</t>
  </si>
  <si>
    <t>-1147547059</t>
  </si>
  <si>
    <t>"Zemní práce, podkladní konstrukce - výkop"</t>
  </si>
  <si>
    <t>"B.) Propustek a vtokový objekt"</t>
  </si>
  <si>
    <t>"usazovací jímka (50% těžitelnost tř. 3)" (1,1*1,6*0,5+1,9*1,3*0,5+1,1*2,4*(1,6+0,4)/2+1,9*2,4*(1,3+0,4)/2)*0,5</t>
  </si>
  <si>
    <t>915385041</t>
  </si>
  <si>
    <t>4,316*0,5 'Přepočtené koeficientem množství</t>
  </si>
  <si>
    <t>131201201</t>
  </si>
  <si>
    <t>Hloubení jam zapažených v hornině tř. 3 objemu do 100 m3</t>
  </si>
  <si>
    <t>-306677690</t>
  </si>
  <si>
    <t>Hloubení zapažených jam a zářezů s urovnáním dna do předepsaného profilu a spádu v hornině tř. 3 do 100 m3</t>
  </si>
  <si>
    <t>"vtokový objekt (50% těžitelnost tř. 3)" 4,3*3,3*3,43*0,5</t>
  </si>
  <si>
    <t>-1841616517</t>
  </si>
  <si>
    <t>24,336*0,5 'Přepočtené koeficientem množství</t>
  </si>
  <si>
    <t>131301101</t>
  </si>
  <si>
    <t>Hloubení jam nezapažených v hornině tř. 4 objemu do 100 m3</t>
  </si>
  <si>
    <t>-1225264827</t>
  </si>
  <si>
    <t>Hloubení nezapažených jam a zářezů s urovnáním dna do předepsaného profilu a spádu v hornině tř. 4 do 100 m3</t>
  </si>
  <si>
    <t>"usazovací jímka (50% těžitelnost tř. 4)" (1,1*1,6*0,5+1,9*1,3*0,5+1,1*2,4*(1,6+0,4)/2+1,9*2,4*(1,3+0,4)/2)*0,5</t>
  </si>
  <si>
    <t>131301109</t>
  </si>
  <si>
    <t>Příplatek za lepivost u hloubení jam nezapažených v hornině tř. 4</t>
  </si>
  <si>
    <t>1812803922</t>
  </si>
  <si>
    <t>Hloubení nezapažených jam a zářezů s urovnáním dna do předepsaného profilu a spádu Příplatek k cenám za lepivost horniny tř. 4</t>
  </si>
  <si>
    <t>131301201</t>
  </si>
  <si>
    <t>Hloubení jam zapažených v hornině tř. 4 objemu do 100 m3</t>
  </si>
  <si>
    <t>1993084644</t>
  </si>
  <si>
    <t>Hloubení zapažených jam a zářezů s urovnáním dna do předepsaného profilu a spádu v hornině tř. 4 do 100 m3</t>
  </si>
  <si>
    <t>"vtokový objekt (50% těžitelnost tř. 4)" 4,3*3,3*3,43*0,5</t>
  </si>
  <si>
    <t>131301209</t>
  </si>
  <si>
    <t>Příplatek za lepivost u hloubení jam zapažených v hornině tř. 4</t>
  </si>
  <si>
    <t>-212225749</t>
  </si>
  <si>
    <t>Hloubení zapažených jam a zářezů s urovnáním dna do předepsaného profilu a spádu Příplatek k cenám za lepivost horniny tř. 4</t>
  </si>
  <si>
    <t>1038384432</t>
  </si>
  <si>
    <t>Poznámka k položce:_x000d_
pro hloubku výkopu počítána prům. hl. dna s odpočtem 0,5m vybourané vozovky</t>
  </si>
  <si>
    <t>"Výkop pažené rýhy (50% těžitelnost tř. 3)" 12,0*1,7*2,9*0,5</t>
  </si>
  <si>
    <t>-1795653526</t>
  </si>
  <si>
    <t>67,312*0,5 'Přepočtené koeficientem množství</t>
  </si>
  <si>
    <t>132301201</t>
  </si>
  <si>
    <t>Hloubení rýh š do 2000 mm v hornině tř. 4 objemu do 100 m3</t>
  </si>
  <si>
    <t>899025960</t>
  </si>
  <si>
    <t>Hloubení zapažených i nezapažených rýh šířky přes 600 do 2 000 mm s urovnáním dna do předepsaného profilu a spádu v hornině tř. 4 do 100 m3</t>
  </si>
  <si>
    <t>"Výkop pažené rýhy (50% těžitelnost tř. 4)" 12,0*1,7*2,9*0,5</t>
  </si>
  <si>
    <t>132301209</t>
  </si>
  <si>
    <t>Příplatek za lepivost k hloubení rýh š do 2000 mm v hornině tř. 4</t>
  </si>
  <si>
    <t>943311564</t>
  </si>
  <si>
    <t>Hloubení zapažených i nezapažených rýh šířky přes 600 do 2 000 mm s urovnáním dna do předepsaného profilu a spádu v hornině tř. 4 Příplatek k cenám za lepivost horniny tř. 4</t>
  </si>
  <si>
    <t>29,58*0,5 'Přepočtené koeficientem množství</t>
  </si>
  <si>
    <t>151201102</t>
  </si>
  <si>
    <t>Zřízení zátažného pažení a rozepření stěn rýh hl do 4 m</t>
  </si>
  <si>
    <t>1903148156</t>
  </si>
  <si>
    <t>Zřízení pažení a rozepření stěn rýh pro podzemní vedení pro všechny šířky rýhy zátažné, hloubky do 4 m</t>
  </si>
  <si>
    <t>"Pažení rýhy zátažné" 12,0*2,9*2</t>
  </si>
  <si>
    <t>"Pažení jámy zátažné" 2*(4,3+3,3)*3,43</t>
  </si>
  <si>
    <t>151201112</t>
  </si>
  <si>
    <t>Odstranění zátažného pažení a rozepření stěn rýh hl do 4 m</t>
  </si>
  <si>
    <t>715633792</t>
  </si>
  <si>
    <t>Odstranění pažení a rozepření stěn rýh pro podzemní vedení s uložením materiálu na vzdálenost do 3 m od kraje výkopu zátažné, hloubky přes 2 do 4 m</t>
  </si>
  <si>
    <t>-590273063</t>
  </si>
  <si>
    <t>"usazovací jímka" 1,1*1,6*0,5+1,9*1,3*0,5+1,1*2,4*(1,6+0,4)/2+1,9*2,4*(1,3+0,4)/2</t>
  </si>
  <si>
    <t>"Výkop pažené rýhy" 12,0*1,7*2,9</t>
  </si>
  <si>
    <t>137803279</t>
  </si>
  <si>
    <t>"vtokový objekt" 4,3*3,3*3,43</t>
  </si>
  <si>
    <t>-1043151828</t>
  </si>
  <si>
    <t>"usazovací jímka" 8,631</t>
  </si>
  <si>
    <t>"vtokový objekt (bez materiálu pro zpětný zásyp) - vytlačený objem" (2,1*2,3+2*0,55*0,6)*3,43</t>
  </si>
  <si>
    <t>"Příkop propojující propustek DN600 s potokem"</t>
  </si>
  <si>
    <t>-731810676</t>
  </si>
  <si>
    <t>"dle pol. 162701105-1" 148,274</t>
  </si>
  <si>
    <t>148,274*1,8 'Přepočtené koeficientem množství</t>
  </si>
  <si>
    <t>321065519</t>
  </si>
  <si>
    <t xml:space="preserve">"Zemní práce, podkladní konstrukce - Zásyp rýh  se zhutněním (náhradní zeminou)"</t>
  </si>
  <si>
    <t>"dle dopočítání vytlačeného objemu, tj. potrubí, vpustě, Š2, podkladní vrstvy)" 37,73-18,5</t>
  </si>
  <si>
    <t>"dle dopočítání vytlačeného objemu, tj. potrubí, podkladní vrstvy, obsyp)" 59,16-2,04-8,16-11,28-5,76</t>
  </si>
  <si>
    <t>"Zemní práce, podkladní konstrukce - zpětný zásyp"</t>
  </si>
  <si>
    <t>"vtokový objekt" 4,3*3,3*3,43-((2,1*2,3+2*0,55*0,6)*3,43)</t>
  </si>
  <si>
    <t>10364100</t>
  </si>
  <si>
    <t>zemina pro terénní úpravy - tříděná</t>
  </si>
  <si>
    <t>-484876880</t>
  </si>
  <si>
    <t>51,15*1,8 'Přepočtené koeficientem množství</t>
  </si>
  <si>
    <t>1625676804</t>
  </si>
  <si>
    <t>"Zemní práce, podkladní konstrukce - Obsyp potrubí (velikost zrn do 30 mm)"</t>
  </si>
  <si>
    <t>"0,940 m3 / bm" 12*0,94</t>
  </si>
  <si>
    <t>-1887194450</t>
  </si>
  <si>
    <t>11,28*2 'Přepočtené koeficientem množství</t>
  </si>
  <si>
    <t>211531111</t>
  </si>
  <si>
    <t>Výplň odvodňovacích žeber nebo trativodů kamenivem hrubým drceným frakce 16 až 63 mm</t>
  </si>
  <si>
    <t>758980951</t>
  </si>
  <si>
    <t>Výplň kamenivem do rýh odvodňovacích žeber nebo trativodů bez zhutnění, s úpravou povrchu výplně kamenivem hrubým drceným frakce 16 až 63 mm</t>
  </si>
  <si>
    <t>"Usazovací jímka - Vrstva štěrku před propojovací trubkou vtokového objektu – fr.32/63" 0,3*0,2*0,6</t>
  </si>
  <si>
    <t>274311128</t>
  </si>
  <si>
    <t>Základové pasy, prahy, věnce a ostruhy z betonu prostého C 30/37</t>
  </si>
  <si>
    <t>2110950401</t>
  </si>
  <si>
    <t>Základové konstrukce z betonu prostého pasy, prahy, věnce a ostruhy ve výkopu nebo na hlavách pilot C 30/37</t>
  </si>
  <si>
    <t>"Usazovací jímka"</t>
  </si>
  <si>
    <t>"Příčný betonový práh – beton C30/37 XF3" (0,5+2*0,85)*0,4*0,6</t>
  </si>
  <si>
    <t>321213345</t>
  </si>
  <si>
    <t>Zdivo nadzákladové z lomového kamene vodních staveb obkladní s vyspárováním</t>
  </si>
  <si>
    <t>-578252816</t>
  </si>
  <si>
    <t>Zdivo nadzákladové z lomového kamene vodních staveb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</si>
  <si>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Poznámka k položce:_x000d_
plocha obkladu	1,2x1,0+2x(1,0+1,2)x1,1 = 6,04 m2</t>
  </si>
  <si>
    <t>"Obklad z žulových kamenů"</t>
  </si>
  <si>
    <t>"Obklad dna a stěn z žulových kamenů tl. 250 mm na cementovou maltu s vyspárováním spár" 1,7*1,5*0,25+2*(1,7+1,0)*0,25*1,1</t>
  </si>
  <si>
    <t>321222311</t>
  </si>
  <si>
    <t>Zdění obkladního zdiva vodních staveb kvádrového objem do 0,2 m3</t>
  </si>
  <si>
    <t>-3004447</t>
  </si>
  <si>
    <t>Zdění obkladního zdiva vodních staveb přehrad, jezů a plavebních komor, spodní stavby vodních elektráren, odběrných věží a výpustných zařízení, opěrných zdí, šachet, šachtic a ostatních konstrukcí kvádrového s vyspárováním na maltu cementovou kvádrů objemu do 0,2 m3</t>
  </si>
  <si>
    <t>"Opevnění příkopu"</t>
  </si>
  <si>
    <t xml:space="preserve">"Kamenné retardéry a stupně ve dně  výška kamene 400 - 500 mm" 12*0,3*0,3*0,5</t>
  </si>
  <si>
    <t>58381086-1</t>
  </si>
  <si>
    <t>kámen lomový upravený štípaný (800, 650 mm) žula</t>
  </si>
  <si>
    <t>997843211</t>
  </si>
  <si>
    <t>0,54*2,7 'Přepočtené koeficientem množství</t>
  </si>
  <si>
    <t>321321116</t>
  </si>
  <si>
    <t>Konstrukce vodních staveb ze ŽB mrazuvzdorného tř. C 30/37</t>
  </si>
  <si>
    <t>25465587</t>
  </si>
  <si>
    <t>Konstrukce vodních staveb z betonu přehrad, jezů a plavebních komor, spodní stavby vodních elektráren, jader přehrad, odběrných věží a výpustných zařízení, opěrných zdí, šachet, šachtic a ostatních konstrukcí železového pro prostředí s mrazovými cykly tř. C 30/37</t>
  </si>
  <si>
    <t>"Betonová konstrukce Vtokového objektu – C30/37 XF3" 5,49*0,53+2*(2,3+1,0)*0,55*(1,1+1,05)+(2*2,3*0,4+1,3*0,4)*0,65+2*0,6*0,55*(3,33-0,53)</t>
  </si>
  <si>
    <t>"odpočet kubatury žulové dlažby" -2,123</t>
  </si>
  <si>
    <t>321351010</t>
  </si>
  <si>
    <t>Bednění konstrukcí vodních staveb rovinné - zřízení</t>
  </si>
  <si>
    <t>1800714227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</si>
  <si>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</si>
  <si>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"Betonová konstrukce Vtokového objektu – C30/37 XF3"</t>
  </si>
  <si>
    <t>"bednění vnější" (2,1+2*2,3+2*0,6+2*0,55+2*1,0)*3,43+1,3*(3,43-0,7)</t>
  </si>
  <si>
    <t>"bednění vniřní" (1,0+1,2)*2*1,05+(2*1,9+1,3)*0,65</t>
  </si>
  <si>
    <t>321352010</t>
  </si>
  <si>
    <t>Bednění konstrukcí vodních staveb rovinné - odstranění</t>
  </si>
  <si>
    <t>-1197976843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</si>
  <si>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</si>
  <si>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321366111</t>
  </si>
  <si>
    <t>Výztuž železobetonových konstrukcí vodních staveb z oceli 10 505 D do 12 mm</t>
  </si>
  <si>
    <t>890567692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</si>
  <si>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</si>
  <si>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Poznámka k položce:_x000d_
včetně dílenské dokumentace</t>
  </si>
  <si>
    <t>"Betonová konstrukce Vtokového objektu – C30/37 XF3 - výztuž B500B, predikce 90 kg/m3)" 11,973*0,09</t>
  </si>
  <si>
    <t>359901211</t>
  </si>
  <si>
    <t>Monitoring stoky jakékoli výšky na nové kanalizaci</t>
  </si>
  <si>
    <t>-617108286</t>
  </si>
  <si>
    <t>Monitoring stok (kamerový systém) jakékoli výšky nová kanalizace</t>
  </si>
  <si>
    <t>"Nové potrubí a vpusti"</t>
  </si>
  <si>
    <t>"Kamerový monitoring (potrubí DN300 - DN200) s pořízením záznamu" 17+5</t>
  </si>
  <si>
    <t>"Nové potrubí"</t>
  </si>
  <si>
    <t>"kamerový monitoring potrubí DN600" 13,2</t>
  </si>
  <si>
    <t>451541111-1</t>
  </si>
  <si>
    <t>-1926502367</t>
  </si>
  <si>
    <t>Lože pod potrubí, stoky a drobné objekty v otevřeném výkopu ze štěrkodrtě 16-32 mm</t>
  </si>
  <si>
    <t>"Štěrkový podklad – zhutněný štěrk fr. 16/32 mm tl. 0,1 m" (1,2*11,5+2,0*5,5+1,2*2,5+0,2*30)*0,1</t>
  </si>
  <si>
    <t>514688588</t>
  </si>
  <si>
    <t>"Zemní práce, podkladní konstrukce - Podkladní štěrkopísková vrstva"</t>
  </si>
  <si>
    <t>"pod vpustmi" 1,2*2,1*0,1+0,6*0,6*0,1</t>
  </si>
  <si>
    <t>"pod šachtou Š2" 2,0*2,0*0,1</t>
  </si>
  <si>
    <t>452111111</t>
  </si>
  <si>
    <t>Osazení betonových pražců otevřený výkop pl do 25000 mm2</t>
  </si>
  <si>
    <t>1042003222</t>
  </si>
  <si>
    <t>Osazení betonových dílců pražců pod potrubí v otevřeném výkopu, průřezové plochy do 25000 mm2</t>
  </si>
  <si>
    <t>"Podkladní bet. pražce" 9</t>
  </si>
  <si>
    <t>59223729</t>
  </si>
  <si>
    <t xml:space="preserve">podkladek betonový pod hrdlové trouby  80 x 17 x 15 cm</t>
  </si>
  <si>
    <t>-157975059</t>
  </si>
  <si>
    <t>-1086479066</t>
  </si>
  <si>
    <t>"Zemní práce, podkladní konstrukce - Podkladní betonová deska – beton C16/20"</t>
  </si>
  <si>
    <t>"pod potrubím 0,120 m3 / bm" (17+5)*0,12</t>
  </si>
  <si>
    <t>"pod potrubím 0,170 m3 / bm" 12*0,17</t>
  </si>
  <si>
    <t>"pod vtokovým objektem" (2,1*2,3+2*0,6*0,55)*0,1</t>
  </si>
  <si>
    <t>"pod usazovací jímkou" (2,5*0,5+2*1,7*2,5)*0,1</t>
  </si>
  <si>
    <t>452312141</t>
  </si>
  <si>
    <t>Sedlové lože z betonu prostého tř. C 16/20 otevřený výkop</t>
  </si>
  <si>
    <t>-1394670726</t>
  </si>
  <si>
    <t>Podkladní a zajišťovací konstrukce z betonu prostého v otevřeném výkopu sedlové lože pod potrubí z betonu tř. C 16/20</t>
  </si>
  <si>
    <t>"Zemní práce, podkladní konstrukce - Betonové sedlo – beton C16/20"</t>
  </si>
  <si>
    <t>"pod potrubím 0,680 m3 / bm" 12*0,68</t>
  </si>
  <si>
    <t>463212111</t>
  </si>
  <si>
    <t>Rovnanina z lomového kamene upraveného s vyklínováním spár úlomky kamene</t>
  </si>
  <si>
    <t>925437422</t>
  </si>
  <si>
    <t>Rovnanina z lomového kamene upraveného, tříděného jakékoliv tloušťky rovnaniny s vyklínováním spár a dutin úlomky kamene</t>
  </si>
  <si>
    <t xml:space="preserve">"Kamenná rovnanina tl. 300 mm"  (1,2*11,5+2,0*5,5+1,2*2,5+0,2*30)*0,3</t>
  </si>
  <si>
    <t>594411111</t>
  </si>
  <si>
    <t>Dlažba z lomového kamene s provedením lože z MC</t>
  </si>
  <si>
    <t>-876314310</t>
  </si>
  <si>
    <t>Dlažba nebo přídlažba z lomového kamene lomařsky upraveného rigolového v ploše vodorovné nebo ve sklonu tl. do 250 mm, bez vyplnění spár, s provedením lože tl. 50 mm z cementové malty</t>
  </si>
  <si>
    <t>"Dlažba z žulových kamenů tl. 250 mm na cementovou maltu s vyspárováním spár" 2,5*0,5+2*1,7*2,5</t>
  </si>
  <si>
    <t>599632111</t>
  </si>
  <si>
    <t>Vyplnění spár dlažby z lomového kamene MC se zatřením</t>
  </si>
  <si>
    <t>497370131</t>
  </si>
  <si>
    <t>Vyplnění spár dlažby (přídlažby) z lomového kamene v jakémkoliv sklonu plochy a jakékoliv tloušťky cementovou maltou se zatřením</t>
  </si>
  <si>
    <t>618631111</t>
  </si>
  <si>
    <t>Stěrka z těsnící malty dvouvrstvá vnitřních rovinných ploch konstrukcí ČOV nebo nádrží</t>
  </si>
  <si>
    <t>-1682269954</t>
  </si>
  <si>
    <t>Vnitřní úprava povrchu betonových konstrukcí čistíren odpadních vod, nádrží, vodojemů, kanálů stěrkou z těsnící cementové malty dvouvrstvou, ploch rovinných</t>
  </si>
  <si>
    <t>"Nové potrubí a vpusti - Horská vpusť"</t>
  </si>
  <si>
    <t>"Úprava povrchu zabetonovaného otvoru ve stěně HV sanační maltou - 0,5 m2/ks" 3*0,5</t>
  </si>
  <si>
    <t>822442111</t>
  </si>
  <si>
    <t>Montáž potrubí z trub TZH s integrovaným těsněním otevřený výkop sklon do 20 % DN 600</t>
  </si>
  <si>
    <t>-126842412</t>
  </si>
  <si>
    <t>Montáž potrubí z trub železobetonových hrdlových v otevřeném výkopu ve sklonu do 20 % s integrovaným těsněním DN 600</t>
  </si>
  <si>
    <t>"Železobetonové trouby DN600 se zabudovaným integrovaným těsněním" 13,2</t>
  </si>
  <si>
    <t>59222001</t>
  </si>
  <si>
    <t xml:space="preserve">trouba hrdlová přímá železobetonová s integrovaným těsněním  60 x 250 x 10 cm</t>
  </si>
  <si>
    <t>527096181</t>
  </si>
  <si>
    <t>13,2*1,015 'Přepočtené koeficientem množství</t>
  </si>
  <si>
    <t>831352121</t>
  </si>
  <si>
    <t>Montáž potrubí z trub kameninových hrdlových s integrovaným těsněním výkop sklon do 20 % DN 200</t>
  </si>
  <si>
    <t>628967465</t>
  </si>
  <si>
    <t>Montáž potrubí z trub kameninových hrdlových s integrovaným těsněním v otevřeném výkopu ve sklonu do 20 % DN 200</t>
  </si>
  <si>
    <t>"Nové potrubí a vpusti - Kanalizační potrubí a tvarovky hrdlové z kameniny se zvýšenou pevností"</t>
  </si>
  <si>
    <t>"DN200 - třída pevnosti 160" 5</t>
  </si>
  <si>
    <t>59710633</t>
  </si>
  <si>
    <t>trouba kameninová glazovaná DN 200mm L1,00m spojovací systém F</t>
  </si>
  <si>
    <t>-534510708</t>
  </si>
  <si>
    <t>5*1,015 'Přepočtené koeficientem množství</t>
  </si>
  <si>
    <t>831372121</t>
  </si>
  <si>
    <t>Montáž potrubí z trub kameninových hrdlových s integrovaným těsněním výkop sklon do 20 % DN 300</t>
  </si>
  <si>
    <t>416141021</t>
  </si>
  <si>
    <t>Montáž potrubí z trub kameninových hrdlových s integrovaným těsněním v otevřeném výkopu ve sklonu do 20 % DN 300</t>
  </si>
  <si>
    <t>"DN300 - třída pevnosti 240" 17</t>
  </si>
  <si>
    <t>59710707</t>
  </si>
  <si>
    <t>trouba kameninová glazovaná DN 300mm L2,50m spojovací systém C Třída 240</t>
  </si>
  <si>
    <t>1786998091</t>
  </si>
  <si>
    <t>17*1,015 'Přepočtené koeficientem množství</t>
  </si>
  <si>
    <t>837352221</t>
  </si>
  <si>
    <t>Montáž kameninových tvarovek jednoosých s integrovaným těsněním otevřený výkop DN 200</t>
  </si>
  <si>
    <t>340405309</t>
  </si>
  <si>
    <t>Montáž kameninových tvarovek na potrubí z trub kameninových v otevřeném výkopu s integrovaným těsněním jednoosých DN 200</t>
  </si>
  <si>
    <t>"koleno 15°" 1</t>
  </si>
  <si>
    <t>59710946</t>
  </si>
  <si>
    <t>koleno kameninové glazované DN 200 15° spojovací systém F tř. 160</t>
  </si>
  <si>
    <t>-1678442642</t>
  </si>
  <si>
    <t>1*1,015 'Přepočtené koeficientem množství</t>
  </si>
  <si>
    <t>837371221</t>
  </si>
  <si>
    <t>Montáž kameninových tvarovek odbočných s integrovaným těsněním otevřený výkop DN 300</t>
  </si>
  <si>
    <t>1978273128</t>
  </si>
  <si>
    <t>Montáž kameninových tvarovek na potrubí z trub kameninových v otevřeném výkopu s integrovaným těsněním odbočných DN 300</t>
  </si>
  <si>
    <t>"kanalizační odbočka DN300/200 45°" 1</t>
  </si>
  <si>
    <t>59711573</t>
  </si>
  <si>
    <t>odbočka kameninová glazovaná jednoduchá šikmá DN 300/200 polyuretanové/pryžové těsnění (spojovací systém C/F)L 500mm třída pevnosti 160/200</t>
  </si>
  <si>
    <t>2126584535</t>
  </si>
  <si>
    <t>871315241</t>
  </si>
  <si>
    <t>Kanalizační potrubí z tvrdého PVC vícevrstvé tuhost třídy SN12 DN 150</t>
  </si>
  <si>
    <t>-1018140944</t>
  </si>
  <si>
    <t>Kanalizační potrubí z tvrdého PVC v otevřeném výkopu ve sklonu do 20 %, hladkého plnostěnného vícevrstvého, tuhost třídy SN 12 DN 150</t>
  </si>
  <si>
    <t>"Nové potrubí a vpusti - Kanalizační potrubí a tvarovky z PVC plnostěnné konstrukce tř. tuhosti min. SN12 (přípojka od dvorní vpusti DV1)"</t>
  </si>
  <si>
    <t>"DN150" 8,0</t>
  </si>
  <si>
    <t>877315211</t>
  </si>
  <si>
    <t>Montáž tvarovek z tvrdého PVC-systém KG nebo z polypropylenu-systém KG 2000 jednoosé DN 160</t>
  </si>
  <si>
    <t>-851594770</t>
  </si>
  <si>
    <t>Montáž tvarovek na kanalizačním potrubí z trub z plastu z tvrdého PVC nebo z polypropylenu v otevřeném výkopu jednoosých DN 160</t>
  </si>
  <si>
    <t>"koleno 90°" 1</t>
  </si>
  <si>
    <t>28611363</t>
  </si>
  <si>
    <t>koleno kanalizační PVC DN150 87°</t>
  </si>
  <si>
    <t>-699677340</t>
  </si>
  <si>
    <t>877315211-1</t>
  </si>
  <si>
    <t>Montáž propojek z tvrdého PVC-systém KG nebo z polypropylenu-systém KG 2000 jednoosé DN 160</t>
  </si>
  <si>
    <t>-1550719160</t>
  </si>
  <si>
    <t>Montáž propojek na kanalizačním potrubí z trub z plastu z tvrdého PVC nebo z polypropylenu v otevřeném výkopu jednoosých DN 160</t>
  </si>
  <si>
    <t>"Propojovací trubka osazená ve stěně nátoku do Vtokového objektu" 1</t>
  </si>
  <si>
    <t>28611164</t>
  </si>
  <si>
    <t>trubka kanalizační PVC DN 160x1000 mm SN 8</t>
  </si>
  <si>
    <t>644268886</t>
  </si>
  <si>
    <t>"Propojovací trubka osazená ve stěně nátoku do Vtokového objektu - PVC DN 150, dl. 550mm" 0,55</t>
  </si>
  <si>
    <t>877315261-1</t>
  </si>
  <si>
    <t>Dodávka a montáž dvorní vpusti atypické vč. obetonování a mříže</t>
  </si>
  <si>
    <t>1196669418</t>
  </si>
  <si>
    <t xml:space="preserve">Poznámka k položce:_x000d_
Dvorní vpusť - atypická_x000d_
vč. obetonování svislého svodného potrubí a vytvoření nálevky + zabetonování otvorů v prostupech zdí:_x000d_
beton C30/37, XF3   		_x000d_
0,4x0,4x0,3-3,14x0,15*0,15/4x0,3+(0,3*0,3*0,3-3,14x0,152/4)x2=0,061 m3_x000d_
mřížka DN300 (variantně lze 300x300 mm)</t>
  </si>
  <si>
    <t>"Nové potrubí a vpusti - Dvorní vpusť"</t>
  </si>
  <si>
    <t>"DV1" 1</t>
  </si>
  <si>
    <t>892372111</t>
  </si>
  <si>
    <t>Zabezpečení konců potrubí DN do 300 při tlakových zkouškách vodou</t>
  </si>
  <si>
    <t>-2068397255</t>
  </si>
  <si>
    <t>Tlakové zkoušky vodou zabezpečení konců potrubí při tlakových zkouškách DN do 300</t>
  </si>
  <si>
    <t>892381111</t>
  </si>
  <si>
    <t>Tlaková zkouška vodou potrubí DN 250, DN 300 nebo 350</t>
  </si>
  <si>
    <t>-1217324061</t>
  </si>
  <si>
    <t>Tlakové zkoušky vodou na potrubí DN 250, 300 nebo 350</t>
  </si>
  <si>
    <t>"Tlaková zkouška na kanalizačním řadu DN300" 17</t>
  </si>
  <si>
    <t>892441111</t>
  </si>
  <si>
    <t>Tlaková zkouška vodou potrubí DN 600</t>
  </si>
  <si>
    <t>-1533544346</t>
  </si>
  <si>
    <t>Tlakové zkoušky vodou na potrubí DN 600</t>
  </si>
  <si>
    <t>"Tlaková zkouška a kamerový monitoring potrubí DN600" 13,2</t>
  </si>
  <si>
    <t>892442111</t>
  </si>
  <si>
    <t>Zabezpečení konců potrubí DN nad 300 do 600 při tlakových zkouškách vodou</t>
  </si>
  <si>
    <t>627414741</t>
  </si>
  <si>
    <t>Tlakové zkoušky vodou zabezpečení konců potrubí při tlakových zkouškách DN přes 300 do 600</t>
  </si>
  <si>
    <t>894411121</t>
  </si>
  <si>
    <t>Zřízení šachet kanalizačních z betonových dílců na potrubí DN nad 200 do 300 dno beton tř. C 25/30</t>
  </si>
  <si>
    <t>-752918272</t>
  </si>
  <si>
    <t>Zřízení šachet kanalizačních z betonových dílců výšky vstupu do 1,50 m s obložením dna betonem tř. C 25/30, na potrubí DN přes 200 do 300</t>
  </si>
  <si>
    <t>"Nové potrubí a vpusti - Betonová vstupní šachta DN1000"</t>
  </si>
  <si>
    <t>"Š2" 1</t>
  </si>
  <si>
    <t>592238500-1</t>
  </si>
  <si>
    <t>sestava dílců kompletní vstupní šachty</t>
  </si>
  <si>
    <t>677243730</t>
  </si>
  <si>
    <t>895931111-1</t>
  </si>
  <si>
    <t>Dodávka a osazení vpusti kanalizační horské ze železobetonu betonu dvojité velikosti 1800/900/1950mm včetně mříží</t>
  </si>
  <si>
    <t>-228775021</t>
  </si>
  <si>
    <t>"HV1" 1</t>
  </si>
  <si>
    <t>895941111</t>
  </si>
  <si>
    <t>Zřízení vpusti kanalizační uliční z betonových dílců typ UV-50 normální</t>
  </si>
  <si>
    <t>112279535</t>
  </si>
  <si>
    <t>"Nové potrubí a vpusti - Uliční vpusť"</t>
  </si>
  <si>
    <t>"UV1" 1</t>
  </si>
  <si>
    <t>592238500-2</t>
  </si>
  <si>
    <t>sestava dílců kompletní uliční vpusti</t>
  </si>
  <si>
    <t>545746419</t>
  </si>
  <si>
    <t>899501221</t>
  </si>
  <si>
    <t>Stupadla do šachet ocelová s PE povlakem pro přímé zabudování do hmoždinek</t>
  </si>
  <si>
    <t>2102807017</t>
  </si>
  <si>
    <t>Stupadla do šachet a drobných objektů ocelová s PE povlakem pro přímé zabudování do hmoždinek</t>
  </si>
  <si>
    <t>"Kanalizační žebříková ocelová stupadla Vtokového objektu s ochrannou PE folií" 6</t>
  </si>
  <si>
    <t>899623151</t>
  </si>
  <si>
    <t>Obetonování potrubí nebo zdiva stok betonem prostým tř. C 16/20 otevřený výkop</t>
  </si>
  <si>
    <t>227060226</t>
  </si>
  <si>
    <t>Obetonování potrubí nebo zdiva stok betonem prostým v otevřeném výkopu, beton tř. C 16/20</t>
  </si>
  <si>
    <t>"Zemní práce, podkladní konstrukce - Obetonování potrubí – beton C16/20"</t>
  </si>
  <si>
    <t>"DN300 - 0,385m3 / bm" 17,0*0,385</t>
  </si>
  <si>
    <t>"DN200 - 0,281m3 / bm" 5,0*0,281</t>
  </si>
  <si>
    <t>911121111</t>
  </si>
  <si>
    <t>Montáž zábradlí ocelového přichyceného vruty do betonového podkladu</t>
  </si>
  <si>
    <t>-1593501636</t>
  </si>
  <si>
    <t>"Konstrukční upořádání - vtokový objekt"</t>
  </si>
  <si>
    <t>"Ocelové zábradlí vtokového objektu výšky 1,1m, délky 11m" 11</t>
  </si>
  <si>
    <t>55391495-1</t>
  </si>
  <si>
    <t>Ocelové zábradlí výšky 1,1m kotvené do betonového podkladu s nátěrem</t>
  </si>
  <si>
    <t>-395975971</t>
  </si>
  <si>
    <t xml:space="preserve">Poznámka k položce:_x000d_
Ocelové zábradlí výšky 1,1m, délky 11m - ocelové trubky DN50/2,5mm (2,929 kg/m) _x000d_
- vodorovné 11x2ks  	22 m_x000d_
- svislé 1,5 x 8ks	12 m_x000d_
celkem:	34 m x 2,929 kg/m = 99,586 kg_x000d_
Nátěr trub - 3,14x0,05x(22+8,8) = 4,838 m2/nátěr_x000d_
1x základní + 2 x vrchní</t>
  </si>
  <si>
    <t>935111211</t>
  </si>
  <si>
    <t>Osazení příkopového žlabu do štěrkopísku tl 100 mm z betonových tvárnic š 800 mm</t>
  </si>
  <si>
    <t>-1976793426</t>
  </si>
  <si>
    <t>Osazení betonového příkopového žlabu s vyplněním a zatřením spár cementovou maltou s ložem tl. 100 mm z kameniva těženého nebo štěrkopísku z betonových příkopových tvárnic šířky přes 500 do 800 mm</t>
  </si>
  <si>
    <t>"Vystrojení příkopu betonovou příkopovou tvárnicí, šířky 0,6 m, uloženou do pískového lože tl. 0,1 m" 7</t>
  </si>
  <si>
    <t>59227029</t>
  </si>
  <si>
    <t>žlabovka příkopová betonová 500x680x60mm</t>
  </si>
  <si>
    <t>1057875717</t>
  </si>
  <si>
    <t>936311111</t>
  </si>
  <si>
    <t>Zabetonování potrubí ve vynechaných otvorech z betonu se zvýšenými nároky C 25/30 pl otvoru 0,25 m2</t>
  </si>
  <si>
    <t>-88941534</t>
  </si>
  <si>
    <t>Zabetonování potrubí uloženého ve vynechaných otvorech ve dně nebo ve stěnách nádrží, z betonu se zvýšenými nároky na prostředí o ploše otvoru do 0,25 m2</t>
  </si>
  <si>
    <t>"Nové potrubí a vpusti - horská vpusť"</t>
  </si>
  <si>
    <t>"Zabetonování otvoru ve stěně základního dílu HV po napojení potrubí, DN200, 3 ks – beton C30/37, XF3" 3*0,1</t>
  </si>
  <si>
    <t>936311112</t>
  </si>
  <si>
    <t>Zabetonování potrubí ve vynechaných otvorech z betonu se zvýšenými nároky C 25/30 pl otvoru 2,0 m2</t>
  </si>
  <si>
    <t>-166750600</t>
  </si>
  <si>
    <t>Zabetonování potrubí uloženého ve vynechaných otvorech ve dně nebo ve stěnách nádrží, z betonu se zvýšenými nároky na prostředí o ploše otvoru přes 0,25 do 2,00 m2</t>
  </si>
  <si>
    <t>"Zabetonování prostupu v opěrné zdi – beton C30/37, XF3" (1-0,48)*0,5</t>
  </si>
  <si>
    <t>998275101</t>
  </si>
  <si>
    <t>Přesun hmot pro trubní vedení z trub kameninových otevřený výkop</t>
  </si>
  <si>
    <t>-17293169</t>
  </si>
  <si>
    <t>Přesun hmot pro trubní vedení hloubené z trub kameninových pro kanalizace v otevřeném výkopu dopravní vzdálenost do 15 m</t>
  </si>
  <si>
    <t>767</t>
  </si>
  <si>
    <t>Konstrukce zámečnické</t>
  </si>
  <si>
    <t>767662110</t>
  </si>
  <si>
    <t>Montáž mříží pevných šroubovaných</t>
  </si>
  <si>
    <t>343958837</t>
  </si>
  <si>
    <t>Montáž mříží pevných, připevněných šroubováním</t>
  </si>
  <si>
    <t>"Mříž Vtokového objektu s rámem z kompozitu" 1,2*1,4</t>
  </si>
  <si>
    <t>56230625-1</t>
  </si>
  <si>
    <t>Mříž s rámem z kompozitu</t>
  </si>
  <si>
    <t>1493467959</t>
  </si>
  <si>
    <t>Poznámka k položce:_x000d_
rozteč česlic 50 mm, mříž uzamčena k rámu</t>
  </si>
  <si>
    <t>"Mříž Vtokového objektu s rámem z kompozitu" 1</t>
  </si>
  <si>
    <t>SO 24 - Komunikace a zpevněné plochy</t>
  </si>
  <si>
    <t>113154111</t>
  </si>
  <si>
    <t>Frézování živičného krytu tl 30 mm pruh š 0,5 m pl do 500 m2 bez překážek v trase</t>
  </si>
  <si>
    <t>-1762410342</t>
  </si>
  <si>
    <t>Frézování živičného podkladu nebo krytu s naložením na dopravní prostředek plochy do 500 m2 bez překážek v trase pruhu šířky do 0,5 m, tloušťky vrstvy do 30 mm</t>
  </si>
  <si>
    <t>"Napojení nové asf. vozovky na stávající Horoměřická (detail č.1, příloha č.7)"</t>
  </si>
  <si>
    <t>"frézování v tl. 60 mm (2x30mm) v šířce 0,25 m" 15,5*0,25*2</t>
  </si>
  <si>
    <t>"Napojení nové asf. vozovky na stávající Pod Habrovkou (detail č.1, příloha č.7)"</t>
  </si>
  <si>
    <t>"frézování v tl. 60 mm (2x30mm) v šířce 0,25 m" 25,1*0,25*2</t>
  </si>
  <si>
    <t>113154112</t>
  </si>
  <si>
    <t>Frézování živičného krytu tl 40 mm pruh š 0,5 m pl do 500 m2 bez překážek v trase</t>
  </si>
  <si>
    <t>-1182349093</t>
  </si>
  <si>
    <t>Frézování živičného podkladu nebo krytu s naložením na dopravní prostředek plochy do 500 m2 bez překážek v trase pruhu šířky do 0,5 m, tloušťky vrstvy 40 mm</t>
  </si>
  <si>
    <t>"frézování v tl. 40 mm v šířce 0,5 m" 15,5*0,5</t>
  </si>
  <si>
    <t>"frézování v tl. 40 mm v šířce 0,5 m" 25,1*0,5</t>
  </si>
  <si>
    <t>122201101</t>
  </si>
  <si>
    <t>Odkopávky a prokopávky nezapažené v hornině tř. 3 objem do 100 m3</t>
  </si>
  <si>
    <t>-1670779544</t>
  </si>
  <si>
    <t>Odkopávky a prokopávky nezapažené s přehozením výkopku na vzdálenost do 3 m nebo s naložením na dopravní prostředek v hornině tř. 3 do 100 m3</t>
  </si>
  <si>
    <t>Poznámka k položce:_x000d_
použití pro zpětný násyp</t>
  </si>
  <si>
    <t>"Výkop v zemině třídy I" 57,1</t>
  </si>
  <si>
    <t>"Společný kabelový podchod 6x DN 160 dle přílohy č.4 - výkop" 4,5</t>
  </si>
  <si>
    <t>122201102</t>
  </si>
  <si>
    <t>Odkopávky a prokopávky nezapažené v hornině tř. 3 objem do 1000 m3</t>
  </si>
  <si>
    <t>-1582390931</t>
  </si>
  <si>
    <t>Odkopávky a prokopávky nezapažené s přehozením výkopku na vzdálenost do 3 m nebo s naložením na dopravní prostředek v hornině tř. 3 přes 100 do 1 000 m3</t>
  </si>
  <si>
    <t>"Výměna zeminy v aktivní zóně vozovky v tl. 300 mm" 462,7*0,3</t>
  </si>
  <si>
    <t>122201109</t>
  </si>
  <si>
    <t>Příplatek za lepivost u odkopávek v hornině tř. 1 až 3</t>
  </si>
  <si>
    <t>-1411638280</t>
  </si>
  <si>
    <t>Odkopávky a prokopávky nezapažené s přehozením výkopku na vzdálenost do 3 m nebo s naložením na dopravní prostředek v hornině tř. 3 Příplatek k cenám za lepivost horniny tř. 3</t>
  </si>
  <si>
    <t>200,41*0,5 'Přepočtené koeficientem množství</t>
  </si>
  <si>
    <t>29287739</t>
  </si>
  <si>
    <t>"Výkop v zemině třídy I (akce 833)" 3,4</t>
  </si>
  <si>
    <t>1975163946</t>
  </si>
  <si>
    <t>3,4*0,5 'Přepočtené koeficientem množství</t>
  </si>
  <si>
    <t>-430089973</t>
  </si>
  <si>
    <t>"Podélná drenáž – dle přílohy č.4"</t>
  </si>
  <si>
    <t>"výkop rýhy" 3,7</t>
  </si>
  <si>
    <t>-214362095</t>
  </si>
  <si>
    <t>3,7*0,5 'Přepočtené koeficientem množství</t>
  </si>
  <si>
    <t>162301102-1</t>
  </si>
  <si>
    <t>Vodorovné přemístění výkopku/sypaniny z horniny tř. 1 až 4 na meziskládku a z meziskládky dle dodavatele stavby včetně uložení</t>
  </si>
  <si>
    <t>685734445</t>
  </si>
  <si>
    <t>"Výkop v zemině třídy I - odvoz na meziskládku" 57,1</t>
  </si>
  <si>
    <t>"Hutněný násyp - dovoz z meziskládky" 57,1</t>
  </si>
  <si>
    <t>-108184440</t>
  </si>
  <si>
    <t>-496647371</t>
  </si>
  <si>
    <t>"Podélná drenáž – dle přílohy č.4 - výkop rýhy" 3,7</t>
  </si>
  <si>
    <t>820411434</t>
  </si>
  <si>
    <t>"Výkop v zemině třídy I (akce 833) - odvoz na meziskládku" 3,4</t>
  </si>
  <si>
    <t>"Hutněný násyp (akce 833) - dovoz z meziskládky" 3,4</t>
  </si>
  <si>
    <t>-1505519277</t>
  </si>
  <si>
    <t>171101103</t>
  </si>
  <si>
    <t>Uložení sypaniny z hornin soudržných do násypů zhutněných do 100 % PS</t>
  </si>
  <si>
    <t>-303686420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</si>
  <si>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</si>
  <si>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"Hutněný násyp" 85,4</t>
  </si>
  <si>
    <t>876243262</t>
  </si>
  <si>
    <t>"Hutněný násyp - nedostaek materiálu pro násyp" 85,4-57,1</t>
  </si>
  <si>
    <t>28,3*1,8 'Přepočtené koeficientem množství</t>
  </si>
  <si>
    <t>1624606612</t>
  </si>
  <si>
    <t>"Hutněný násyp (akce 833)" 7,3</t>
  </si>
  <si>
    <t>1594853640</t>
  </si>
  <si>
    <t>"Hutněný násyp (akce 833)- nedostaek materiálu pro násyp" 7,3-3,4</t>
  </si>
  <si>
    <t>3,9*1,8 'Přepočtené koeficientem množství</t>
  </si>
  <si>
    <t>171101111</t>
  </si>
  <si>
    <t>Uložení sypaniny z hornin nesoudržných sypkých s vlhkostí l(d) 0,9 v aktivní zóně</t>
  </si>
  <si>
    <t>394400231</t>
  </si>
  <si>
    <t>Uložení sypaniny do násypů s rozprostřením sypaniny ve vrstvách a s hrubým urovnáním zhutněných s uzavřením povrchu násypu z hornin nesoudržných sypkých s relativní ulehlostí I(d) 0,9 nebo v aktivní zóně</t>
  </si>
  <si>
    <t>1783729652</t>
  </si>
  <si>
    <t>138,81*1,8 'Přepočtené koeficientem množství</t>
  </si>
  <si>
    <t>503918936</t>
  </si>
  <si>
    <t>147,01*1,8 'Přepočtené koeficientem množství</t>
  </si>
  <si>
    <t>-1969135110</t>
  </si>
  <si>
    <t>"Hutněný zásyp, štěrkodrť ŠD 0/32" 1,2</t>
  </si>
  <si>
    <t>58344171</t>
  </si>
  <si>
    <t>štěrkodrť frakce 0/32</t>
  </si>
  <si>
    <t>831887575</t>
  </si>
  <si>
    <t>1,2*2,1 'Přepočtené koeficientem množství</t>
  </si>
  <si>
    <t>181951101-1</t>
  </si>
  <si>
    <t>Úprava pláně v hornině tř. 1 až 4 bez zhutnění, Edef,2 = 45 MPa</t>
  </si>
  <si>
    <t>1643986717</t>
  </si>
  <si>
    <t>Úprava pláně vyrovnáním výškových rozdílů v hornině tř. 1 až 4 bez zhutnění, Edef,2 = 45 MPa</t>
  </si>
  <si>
    <t>"Úprava zemní pláně zhutněná, Edef,2 = 45 MPa" 761,5</t>
  </si>
  <si>
    <t>181951101-2</t>
  </si>
  <si>
    <t>Úprava pláně v hornině tř. 1 až 4 bez zhutnění, Edef,2 = 30 MPa</t>
  </si>
  <si>
    <t>1457171586</t>
  </si>
  <si>
    <t>"Úprava zemní pláně zhutněná, Edef,2 = 30 MPa" 157,8</t>
  </si>
  <si>
    <t>-505960854</t>
  </si>
  <si>
    <t>"Úprava zemní pláně zhutněná, Edef,2 = 30 MPa (akce 833)" 38,2</t>
  </si>
  <si>
    <t>182201101</t>
  </si>
  <si>
    <t>Svahování násypů</t>
  </si>
  <si>
    <t>-340744926</t>
  </si>
  <si>
    <t>Svahování trvalých svahů do projektovaných profilů s potřebným přemístěním výkopku při svahování násypů v jakékoliv hornině</t>
  </si>
  <si>
    <t>"Svahování" 1,2*195,6+1,1*29,7</t>
  </si>
  <si>
    <t>183106633</t>
  </si>
  <si>
    <t>Ochrana stromu protikořenovou clonou na svahu přes 1:2 do 1:1 hloubky do 1000 mm</t>
  </si>
  <si>
    <t>1709818765</t>
  </si>
  <si>
    <t>Instalace protikořenových bariér do předem vyhloubené rýhy, včetně zásypu a hutnění na svahu přes 1:2 do 1:1, hloubky přes 700 do 1000 mm</t>
  </si>
  <si>
    <t>"Dodávka a montáž protikořenové textilie dle detailu č.7 (příloha č.7) - dl. 30 m, role š. 2 m" 30</t>
  </si>
  <si>
    <t>69311085</t>
  </si>
  <si>
    <t>geotextilie netkaná separační, ochranná, filtrační, drenážní PP 800g/m2</t>
  </si>
  <si>
    <t>1777832157</t>
  </si>
  <si>
    <t>"Dodávka a montáž protikořenové textilie dle detailu č.7 (příloha č.7) - dl. 30 m, role š. 2 m" 30*2</t>
  </si>
  <si>
    <t>60*1,2 'Přepočtené koeficientem množství</t>
  </si>
  <si>
    <t>1050576068</t>
  </si>
  <si>
    <t>"drenážní trubka PVC částečně perforovaná - perforace 220° DN ; vč. Zásypu drtí frakce 8-16 mm v mn. 2,5m3" 23,6</t>
  </si>
  <si>
    <t>213141111</t>
  </si>
  <si>
    <t>Zřízení vrstvy z geotextilie v rovině nebo ve sklonu do 1:5 š do 3 m</t>
  </si>
  <si>
    <t>-675280733</t>
  </si>
  <si>
    <t>Zřízení vrstvy z geotextilie filtrační, separační, odvodňovací, ochranné, výztužné nebo protierozní v rovině nebo ve sklonu do 1:5, šířky do 3 m</t>
  </si>
  <si>
    <t>"filtrační separační geotextilie tkaná, odolnost proti protržení (CBR) = min. 2 kN, propustnost vody kolmo k rovině výrobku = min. 10 l/m2*s" 30,6</t>
  </si>
  <si>
    <t>693110050-1</t>
  </si>
  <si>
    <t>filtrační separační geotextilie tkaná, odolnost proti protržení (CBR) = min.2 kN, propustnost vody kolmo k rovině výrobku = min. 10 l/m2s</t>
  </si>
  <si>
    <t>1132771446</t>
  </si>
  <si>
    <t>30,6*1,2 'Přepočtené koeficientem množství</t>
  </si>
  <si>
    <t>273322611</t>
  </si>
  <si>
    <t>Základové desky ze ŽB se zvýšenými nároky na prostředí tř. C 30/37</t>
  </si>
  <si>
    <t>1094202498</t>
  </si>
  <si>
    <t>Základy z betonu železového (bez výztuže) desky z betonu se zvýšenými nároky na prostředí tř. C 30/37</t>
  </si>
  <si>
    <t>"Opěrná zídka dle detailu č.5 (příloha č.7)" 2,7*0,3*1,15</t>
  </si>
  <si>
    <t>273351121</t>
  </si>
  <si>
    <t>Zřízení bednění základových desek</t>
  </si>
  <si>
    <t>-2134897658</t>
  </si>
  <si>
    <t>Bednění základů desek zřízení</t>
  </si>
  <si>
    <t>"Opěrná zídka dle detailu č.5 (příloha č.7)" (2,7+1,15)*0,3*2</t>
  </si>
  <si>
    <t>273351122</t>
  </si>
  <si>
    <t>Odstranění bednění základových desek</t>
  </si>
  <si>
    <t>-889977446</t>
  </si>
  <si>
    <t>Bednění základů desek odstranění</t>
  </si>
  <si>
    <t>273361821</t>
  </si>
  <si>
    <t>Výztuž základových desek betonářskou ocelí 10 505 (R)</t>
  </si>
  <si>
    <t>711397114</t>
  </si>
  <si>
    <t>Výztuž základů desek z betonářské oceli 10 505 (R) nebo BSt 500</t>
  </si>
  <si>
    <t>"Opěrná zídka dle detailu č.5 (příloha č.7)" 0,932*0,09</t>
  </si>
  <si>
    <t>279311951</t>
  </si>
  <si>
    <t>Základová zeď z betonu prostého tř. C 20/25</t>
  </si>
  <si>
    <t>815659947</t>
  </si>
  <si>
    <t>Základové zdi z betonu prostého bez zvláštních nároků na vliv prostředí tř. C 20/25</t>
  </si>
  <si>
    <t>Poznámka k položce:_x000d_
zahrnuje provedení podbetonování a obetonování chrániček</t>
  </si>
  <si>
    <t>"Společný kabelový podchod 6x DN 160 dle přílohy č.4 - beton C20/25 n XF3" 3,3</t>
  </si>
  <si>
    <t>311101213-1</t>
  </si>
  <si>
    <t>Vytvoření prostupů do 0,10 m2 ve zdech nosných osazením vložek z trub, dílců, tvarovek</t>
  </si>
  <si>
    <t>900192643</t>
  </si>
  <si>
    <t>Vytvoření prostupů nebo suchých kanálků v betonových zdech nosných z monolitického betonu a železobetonu vodorovných, šikmých, obloukových, zalomených, svislých vložkami z trub, prefabrikovaných dílců, dutinových tvarovek, apod., s jejich dodáním trvale osazenými na sraz, včetně polohového zajištění v bednění při betonáži, vnější průřezové plochy přes 0,05 do 0,10 m2</t>
  </si>
  <si>
    <t>"Podezdívka oplocení dle detailu č.5 (příloha č.7)" 1</t>
  </si>
  <si>
    <t>"Opěrná zídka dle detailu č.5 (příloha č.7)" 1</t>
  </si>
  <si>
    <t>311322611</t>
  </si>
  <si>
    <t>Nosná zeď ze ŽB odolného proti agresivnímu prostředí tř. C 30/37 bez výztuže</t>
  </si>
  <si>
    <t>679450726</t>
  </si>
  <si>
    <t>Nadzákladové zdi z betonu železového (bez výztuže) nosné odolného proti agresivnímu prostředí tř. C 30/37</t>
  </si>
  <si>
    <t>"Podezdívka oplocení dle detailu č.5 (příloha č.7)" 2,4*1,0*0,3</t>
  </si>
  <si>
    <t>"Opěrná zídka dle detailu č.5 (příloha č.7)" 2,7*1,6*0,3</t>
  </si>
  <si>
    <t>311351121</t>
  </si>
  <si>
    <t>Zřízení oboustranného bednění nosných nadzákladových zdí</t>
  </si>
  <si>
    <t>-233532120</t>
  </si>
  <si>
    <t>Bednění nadzákladových zdí nosných rovné oboustranné za každou stranu zřízení</t>
  </si>
  <si>
    <t>"Podezdívka oplocení dle detailu č.5 (příloha č.7)" (2,4+0,3)*1,0*2</t>
  </si>
  <si>
    <t>"Opěrná zídka dle detailu č.5 (příloha č.7)" (2,7+0,3)*1,6*2</t>
  </si>
  <si>
    <t>311351122</t>
  </si>
  <si>
    <t>Odstranění oboustranného bednění nosných nadzákladových zdí</t>
  </si>
  <si>
    <t>2061833533</t>
  </si>
  <si>
    <t>Bednění nadzákladových zdí nosných rovné oboustranné za každou stranu odstranění</t>
  </si>
  <si>
    <t>311361821</t>
  </si>
  <si>
    <t>Výztuž nosných zdí betonářskou ocelí 10 505</t>
  </si>
  <si>
    <t>-1589501303</t>
  </si>
  <si>
    <t>Výztuž nadzákladových zdí nosných svislých nebo odkloněných od svislice, rovných nebo oblých z betonářské oceli 10 505 (R) nebo BSt 500</t>
  </si>
  <si>
    <t>"Podezdívka oplocení dle detailu č.5 (příloha č.7)" 0,72*0,09</t>
  </si>
  <si>
    <t>"Opěrná zídka dle detailu č.5 (příloha č.7)" 1,296*0,09</t>
  </si>
  <si>
    <t>339921132</t>
  </si>
  <si>
    <t>Osazování betonových palisád do betonového základu v řadě výšky prvku přes 0,5 do 1 m</t>
  </si>
  <si>
    <t>-52805889</t>
  </si>
  <si>
    <t>Osazování palisád betonových v řadě se zabetonováním výšky palisády přes 500 do 1000 mm</t>
  </si>
  <si>
    <t>"Palisádová zídka DN 200 mm a délky 0,8 m (akce 833)" 1,5</t>
  </si>
  <si>
    <t>59228413</t>
  </si>
  <si>
    <t>palisáda betonová tyčová půlkulatá přírodní 175x200x800mm</t>
  </si>
  <si>
    <t>-1430669617</t>
  </si>
  <si>
    <t>"Palisádová zídka DN 200 mm a délky 0,8 m (akce 833)" 1,5/0,175</t>
  </si>
  <si>
    <t>-1976708127</t>
  </si>
  <si>
    <t>"Palisádová zídka 0,11x0,11x0,60 m" 3,63</t>
  </si>
  <si>
    <t>59228408</t>
  </si>
  <si>
    <t>palisáda betonová tyčová hranatá přírodní 110x110x600mm</t>
  </si>
  <si>
    <t>-1847339096</t>
  </si>
  <si>
    <t>"Palisádová zídka 0,11x0,11x0,60 m" 3,63/0,11</t>
  </si>
  <si>
    <t>339921134</t>
  </si>
  <si>
    <t>Osazování betonových palisád do betonového základu v řadě výšky prvku přes 1,5 m</t>
  </si>
  <si>
    <t>1854985687</t>
  </si>
  <si>
    <t>Osazování palisád betonových v řadě se zabetonováním výšky palisády přes 1500 mm</t>
  </si>
  <si>
    <t>"Palisádová zídka DN 200 mm a délky 2,0 m" 7,6</t>
  </si>
  <si>
    <t>59228417</t>
  </si>
  <si>
    <t>palisáda tyčová půlkulatá armovaná 175x200x2000mm</t>
  </si>
  <si>
    <t>-2095320021</t>
  </si>
  <si>
    <t>"Palisádová zídka DN 200 mm a délky 2,0 m" 7,6/0,175</t>
  </si>
  <si>
    <t>348171110-1</t>
  </si>
  <si>
    <t>Dodávka a montáž rámového oplocení výšky do 1 m vč. sloupků</t>
  </si>
  <si>
    <t>1765326861</t>
  </si>
  <si>
    <t>"Rámové oplocení dle detailu č.4 (příloha č.7)" 3,3</t>
  </si>
  <si>
    <t>388995214-1</t>
  </si>
  <si>
    <t>Chránička kabelů z trub DN 160</t>
  </si>
  <si>
    <t>2068934104</t>
  </si>
  <si>
    <t>Chránička kabelů přes DN 140 do DN 160</t>
  </si>
  <si>
    <t>"Společný kabelový podchod 6x DN 160 dle přílohy č.4 - trubky DN 160 celkem" 6*8,5</t>
  </si>
  <si>
    <t>451315113</t>
  </si>
  <si>
    <t>Podkladní nebo výplňová vrstva z betonu C 8/10 tl do 100 mm</t>
  </si>
  <si>
    <t>1565776498</t>
  </si>
  <si>
    <t>Podkladní a výplňové vrstvy z betonu prostého tloušťky do 100 mm, z betonu C 8/10</t>
  </si>
  <si>
    <t>"Opěrná zídka - podkladní beton C8/10 (tl. 100mm)" 2,7*1,15</t>
  </si>
  <si>
    <t>"Opěrná zídka - dobetonování betonem C8/10 (tl. 50-80mm)" 2,7*0,35</t>
  </si>
  <si>
    <t>1750896106</t>
  </si>
  <si>
    <t>"Palisádová zídka - utěsnění jílem za základem" 1,0</t>
  </si>
  <si>
    <t>1308117894</t>
  </si>
  <si>
    <t>1*1,8 'Přepočtené koeficientem množství</t>
  </si>
  <si>
    <t>564851111</t>
  </si>
  <si>
    <t>Podklad ze štěrkodrtě ŠD tl 150 mm</t>
  </si>
  <si>
    <t>1502561089</t>
  </si>
  <si>
    <t>Podklad ze štěrkodrti ŠD s rozprostřením a zhutněním, po zhutnění tl. 150 mm</t>
  </si>
  <si>
    <t>"D – KONSTRUKCE CHODNÍKU"</t>
  </si>
  <si>
    <t>"150 mm ŠTĚRKODRŤ ŠDB 0/32 mm" 87,0</t>
  </si>
  <si>
    <t>"E - KONSTRUKCE ÚPRAV PRO NEVIDOMÉ"</t>
  </si>
  <si>
    <t>"150 mm ŠTĚRKODRŤ ŠDB 0/32 mm" 1,2</t>
  </si>
  <si>
    <t>72726090</t>
  </si>
  <si>
    <t>"D – KONSTRUKCE CHODNÍKU (akce 833)"</t>
  </si>
  <si>
    <t>"150 mm ŠTĚRKODRŤ ŠDB 0/32 mm" 36,3</t>
  </si>
  <si>
    <t>"E - KONSTRUKCE ÚPRAV PRO NEVIDOMÉ (akce 833)"</t>
  </si>
  <si>
    <t>"150 mm ŠTĚRKODRŤ ŠDB 0/32 mm" 1,4</t>
  </si>
  <si>
    <t>564861111</t>
  </si>
  <si>
    <t>Podklad ze štěrkodrtě ŠD tl 200 mm</t>
  </si>
  <si>
    <t>701990264</t>
  </si>
  <si>
    <t>Podklad ze štěrkodrti ŠD s rozprostřením a zhutněním, po zhutnění tl. 200 mm</t>
  </si>
  <si>
    <t>"B - KONSTRUKCE VOZOVKY – POD HABROVKOU"</t>
  </si>
  <si>
    <t>"200 mm ŠTĚRKODRŤ ŠDA 0/63" 79,9</t>
  </si>
  <si>
    <t>1721937600</t>
  </si>
  <si>
    <t>"C – KONSTRUKCE VOZOVKY – VJEZD"</t>
  </si>
  <si>
    <t>"200 mm ŠTĚRKODRŤ ŠDA 0/32 mm" 35,0</t>
  </si>
  <si>
    <t>564861113</t>
  </si>
  <si>
    <t>Podklad ze štěrkodrtě ŠD tl 220 mm</t>
  </si>
  <si>
    <t>983965538</t>
  </si>
  <si>
    <t>Podklad ze štěrkodrti ŠD s rozprostřením a zhutněním, po zhutnění tl. 220 mm</t>
  </si>
  <si>
    <t>"A - KONSTRUKCE VOZOVKY – HOROMĚŘICKÁ"</t>
  </si>
  <si>
    <t>"220 mm ŠTĚRKODRŤ ŠDA 0/32" 626,6</t>
  </si>
  <si>
    <t>565145111</t>
  </si>
  <si>
    <t>Asfaltový beton vrstva podkladní ACP 16 (obalované kamenivo OKS) tl 60 mm š do 3 m</t>
  </si>
  <si>
    <t>-512103834</t>
  </si>
  <si>
    <t>Asfaltový beton vrstva podkladní ACP 16 (obalované kamenivo střednězrnné - OKS) s rozprostřením a zhutněním v pruhu šířky do 3 m, po zhutnění tl. 60 mm</t>
  </si>
  <si>
    <t>"60 mm ASFALTOVÝ BETON ACP16+ 70/100" 79,9</t>
  </si>
  <si>
    <t>"F – KONSTRUKCE OPRAVY POVRCHU VOZOVKY"</t>
  </si>
  <si>
    <t>"60 mm ASFALTOVÝ BETON ACP16+ 70/100" 106,9</t>
  </si>
  <si>
    <t>"60 mm ASFALTOVÝ BETON ACP16+ 70/100" 25,1*0,25</t>
  </si>
  <si>
    <t>565155111</t>
  </si>
  <si>
    <t>Asfaltový beton vrstva podkladní ACP 16 (obalované kamenivo OKS) tl 70 mm š do 3 m</t>
  </si>
  <si>
    <t>2010440791</t>
  </si>
  <si>
    <t>Asfaltový beton vrstva podkladní ACP 16 (obalované kamenivo střednězrnné - OKS) s rozprostřením a zhutněním v pruhu šířky do 3 m, po zhutnění tl. 70 mm</t>
  </si>
  <si>
    <t xml:space="preserve">"70 mm ASFALTOVÝ BETON ACP 16+  50/70" 566,3</t>
  </si>
  <si>
    <t>566901171</t>
  </si>
  <si>
    <t>Vyspravení podkladu po překopech ing sítí plochy do 15 m2 směsí stmelenou cementem SC 20/25 tl 100mm</t>
  </si>
  <si>
    <t>-1204849037</t>
  </si>
  <si>
    <t>Vyspravení podkladu po překopech inženýrských sítí plochy do 15 m2 s rozprostřením a zhutněním směsí zpevněnou cementem SC C 20/25 (PB I) tl. 100 mm</t>
  </si>
  <si>
    <t>"Úprava po překopu vozovky (vodovodní přípojka Trčka) beton C20/25 tl.250 mm (2,5*100mm)" 2,5*7,2</t>
  </si>
  <si>
    <t>"Úprava po překopu betonové plochy (u TS) beton C20/25 tl.250 mm (2,5*100mm)" 2,5*0,5</t>
  </si>
  <si>
    <t>567122111</t>
  </si>
  <si>
    <t>Podklad ze směsi stmelené cementem SC C 8/10 (KSC I) tl 120 mm</t>
  </si>
  <si>
    <t>-1448623814</t>
  </si>
  <si>
    <t>Podklad ze směsi stmelené cementem SC bez dilatačních spár, s rozprostřením a zhutněním SC C 8/10 (KSC I), po zhutnění tl. 120 mm</t>
  </si>
  <si>
    <t>"120 mm SMĚS STMELENÁ CEMENTEM SC 0/32, C8/10" 79,9</t>
  </si>
  <si>
    <t>567122112</t>
  </si>
  <si>
    <t>Podklad ze směsi stmelené cementem SC C 8/10 (KSC I) tl 130 mm</t>
  </si>
  <si>
    <t>-1937687010</t>
  </si>
  <si>
    <t>Podklad ze směsi stmelené cementem SC bez dilatačních spár, s rozprostřením a zhutněním SC C 8/10 (KSC I), po zhutnění tl. 130 mm</t>
  </si>
  <si>
    <t>"130 mm SMĚS STMELENÁ CEMENTEM SC 0/32; C 8/10" 566,3</t>
  </si>
  <si>
    <t>-556157983</t>
  </si>
  <si>
    <t>"Nezpevněná krajnice tl. 300 mm (2x150 mm)" 69,6*2</t>
  </si>
  <si>
    <t>573191111</t>
  </si>
  <si>
    <t>Postřik infiltrační kationaktivní emulzí v množství 1 kg/m2</t>
  </si>
  <si>
    <t>523421873</t>
  </si>
  <si>
    <t>Postřik infiltrační kationaktivní emulzí v množství 1,00 kg/m2</t>
  </si>
  <si>
    <t>"1,0 kg/m2 postřik infiltrační PI-C" 566,3</t>
  </si>
  <si>
    <t>"1,0 kg/m2 postřik infiltrační PI-C" 79,9</t>
  </si>
  <si>
    <t>"1,0 kg/m2 postřik infiltrační PI-C" 106,9</t>
  </si>
  <si>
    <t>573211106-1</t>
  </si>
  <si>
    <t>Postřik živičný spojovací modifikovaný v množství 0,20 kg/m2</t>
  </si>
  <si>
    <t>-265102112</t>
  </si>
  <si>
    <t>Postřik spojovací PS bez posypu kamenivem modifikovaný, v množství 0,20 kg/m2</t>
  </si>
  <si>
    <t>"0,2 kg/m2 postřik spojovací modif. PS-C" 2*566,3</t>
  </si>
  <si>
    <t>"0,2 kg/m2 postřik spojovací modif. PS-C v šířece 0,5m" 15,5*0,5</t>
  </si>
  <si>
    <t>573211112-1</t>
  </si>
  <si>
    <t>Postřik živičný spojovací modifikovaný v množství 1,0 kg/m2</t>
  </si>
  <si>
    <t>487560624</t>
  </si>
  <si>
    <t>Postřik spojovací PS bez posypu kamenivem modifikovaný, v množství 1,0 kg/m2</t>
  </si>
  <si>
    <t>"1,0 kg/m2 postřik spojovací modif. PS-C v šířce 0,25m" 15,5*0,25</t>
  </si>
  <si>
    <t>573231106</t>
  </si>
  <si>
    <t>Postřik živičný spojovací ze silniční emulze v množství do 0,30 kg/m2</t>
  </si>
  <si>
    <t>-198035898</t>
  </si>
  <si>
    <t>Postřik spojovací PS bez posypu kamenivem ze silniční emulze, v množství do 0,30 kg/m2</t>
  </si>
  <si>
    <t>"0,2 kg/m2 postřik spojovací PS-C" 79,9</t>
  </si>
  <si>
    <t>"0,2 kg/m2 postřik spojovací PS-C" 106,9</t>
  </si>
  <si>
    <t>"0,2 kg/m2 postřik spojovací PS-C v šířce 0,5m" 25,1*0,5</t>
  </si>
  <si>
    <t>573231112-1</t>
  </si>
  <si>
    <t>Postřik živičný spojovací ze silniční emulze v množství 1,0 kg/m2</t>
  </si>
  <si>
    <t>731390403</t>
  </si>
  <si>
    <t>Postřik spojovací PS bez posypu kamenivem ze silniční emulze, v množství 1,0 kg/m2</t>
  </si>
  <si>
    <t>"1,0 kg/m2 postřik spojovací PS-C v šířce 0,25m" 25,1*0,25</t>
  </si>
  <si>
    <t>577134131</t>
  </si>
  <si>
    <t>Asfaltový beton vrstva obrusná ACO 11 (ABS) tř. I tl 40 mm š do 3 m z modifikovaného asfaltu</t>
  </si>
  <si>
    <t>1567012558</t>
  </si>
  <si>
    <t>Asfaltový beton vrstva obrusná ACO 11 (ABS) s rozprostřením a se zhutněním z modifikovaného asfaltu v pruhu šířky do 3 m, po zhutnění tl. 40 mm</t>
  </si>
  <si>
    <t>"40 mm ASFALTOVÝ BETON ACO 11S PMB 45/80-60" 566,3</t>
  </si>
  <si>
    <t>"40 mm ASFALTOVÝ BETON ACO 11S PMB 45/80-60 v šířce 0,5m" 15,5*0,5</t>
  </si>
  <si>
    <t>577134211</t>
  </si>
  <si>
    <t>Asfaltový beton vrstva obrusná ACO 11 (ABS) tř. II tl 40 mm š do 3 m z nemodifikovaného asfaltu</t>
  </si>
  <si>
    <t>-803027045</t>
  </si>
  <si>
    <t>Asfaltový beton vrstva obrusná ACO 11 (ABS) s rozprostřením a se zhutněním z nemodifikovaného asfaltu v pruhu šířky do 3 m tř. II, po zhutnění tl. 40 mm</t>
  </si>
  <si>
    <t>"40 mm ASFALTOVÝ BETON ACO 11 50/70" 79,9</t>
  </si>
  <si>
    <t>"40 mm ASFALTOVÝ BETON ACO 11 50/70" 106,9</t>
  </si>
  <si>
    <t>"40 mm ASFALTOVÝ BETON ACO 11 50/70 v šířce 0,5m" 25,1*0,5</t>
  </si>
  <si>
    <t>577155132</t>
  </si>
  <si>
    <t>Asfaltový beton vrstva ložní ACL 16 (ABH) tl 60 mm š do 3 m z modifikovaného asfaltu</t>
  </si>
  <si>
    <t>-272269044</t>
  </si>
  <si>
    <t>Asfaltový beton vrstva ložní ACL 16 (ABH) s rozprostřením a zhutněním z modifikovaného asfaltu v pruhu šířky do 3 m, po zhutnění tl. 60 mm</t>
  </si>
  <si>
    <t>"60 mm ASFALTOVÝ BETON ACL 16 S PMB 25/55-60" 566,3</t>
  </si>
  <si>
    <t>"60 mm ASFALTOVÝ BETON ACL 16 S PMB 25/55-60 v šířce 0,25m" 15,5*0,25</t>
  </si>
  <si>
    <t>578143113</t>
  </si>
  <si>
    <t>Litý asfalt MA 11 (LAS) tl 40 mm š do 3 m z nemodifikovaného asfaltu</t>
  </si>
  <si>
    <t>-1195738787</t>
  </si>
  <si>
    <t>Litý asfalt MA 11 (LAS) s rozprostřením z nemodifikovaného asfaltu v pruhu šířky do 3 m tl. 40 mm</t>
  </si>
  <si>
    <t>"Oprava vozovky u obrubníku (detail č.9, příloha č.7) (akce 833)"</t>
  </si>
  <si>
    <t xml:space="preserve">"40 mm LITÝ ASFALT  MA 11 II" 10,1*0,1</t>
  </si>
  <si>
    <t>596211110</t>
  </si>
  <si>
    <t>Kladení zámkové dlažby komunikací pro pěší tl 60 mm skupiny A pl do 50 m2</t>
  </si>
  <si>
    <t>-1882883872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</si>
  <si>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</si>
  <si>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"60 mm DLAŽBA BETONOVÁ 200x100 mm, ŠEDÁ ; 30 mm KLADECÍ VRSTVA - DRŤ 4-8 mm" 36,3</t>
  </si>
  <si>
    <t>"60 mm DLAŽBA BETONOVÁ PRO NEVIDOMÉ 200x100 mm, ČERVENÁ ; 30 mm KLADECÍ VRSTVA - DRŤ 4-8 mm" 1,4</t>
  </si>
  <si>
    <t>59245018</t>
  </si>
  <si>
    <t>dlažba skladebná betonová 200x100x60mm přírodní</t>
  </si>
  <si>
    <t>-135325463</t>
  </si>
  <si>
    <t>"60 mm DLAŽBA BETONOVÁ 200x100 mm, ŠEDÁ ; 30 mm KLADECÍ VRSTVA - DRŤ 4-8 mm" 36,3*1,03</t>
  </si>
  <si>
    <t>59245006</t>
  </si>
  <si>
    <t>dlažba skladebná betonová pro nevidomé 200x100x60mm barevná</t>
  </si>
  <si>
    <t>120766895</t>
  </si>
  <si>
    <t>"60 mm DLAŽBA BETONOVÁ PRO NEVIDOMÉ 200x100 mm, ČERVENÁ ; 30 mm KLADECÍ VRSTVA - DRŤ 4-8 mm" 1,4*1,03</t>
  </si>
  <si>
    <t>269509203</t>
  </si>
  <si>
    <t>"60 mm DLAŽBA BETONOVÁ PRO NEVIDOMÉ 200x100 mm, ČERVENÁ ; 30 mm KLADECÍ VRSTVA - DRŤ 4-8 mm" 1,2</t>
  </si>
  <si>
    <t>-455459284</t>
  </si>
  <si>
    <t>"60 mm DLAŽBA BETONOVÁ PRO NEVIDOMÉ 200x100 mm, ČERVENÁ ; 30 mm KLADECÍ VRSTVA - DRŤ 4-8 mm" 1,2*1,03</t>
  </si>
  <si>
    <t>596211111</t>
  </si>
  <si>
    <t>Kladení zámkové dlažby komunikací pro pěší tl 60 mm skupiny A pl do 100 m2</t>
  </si>
  <si>
    <t>2039760599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</si>
  <si>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</si>
  <si>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"60 mm DLAŽBA BETONOVÁ 200x100 mm, ŠEDÁ ; 30 mm KLADECÍ VRSTVA - DRŤ 4-8 mm" 87,0</t>
  </si>
  <si>
    <t>-1625443161</t>
  </si>
  <si>
    <t>"60 mm DLAŽBA BETONOVÁ 200x100 mm, ŠEDÁ ; 30 mm KLADECÍ VRSTVA - DRŤ 4-8 mm" 87,0*1,03</t>
  </si>
  <si>
    <t>596212210</t>
  </si>
  <si>
    <t>Kladení zámkové dlažby pozemních komunikací tl 80 mm skupiny A pl do 50 m2</t>
  </si>
  <si>
    <t>586344388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</si>
  <si>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</si>
  <si>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"80 mm DLAŽBA BETONOVÁ 200x100 mm, ANTRACIT ; 40 mm KLADECÍ VRSTVA - DRŤ 4/8 mm" 35,0</t>
  </si>
  <si>
    <t>59245005</t>
  </si>
  <si>
    <t>dlažba skladebná betonová 200x100x80mm barevná</t>
  </si>
  <si>
    <t>512080349</t>
  </si>
  <si>
    <t>"80 mm DLAŽBA BETONOVÁ 200x100 mm, ANTRACIT ; 40 mm KLADECÍ VRSTVA - DRŤ 4/8 mm" 35,0*1,03</t>
  </si>
  <si>
    <t>599141111-1</t>
  </si>
  <si>
    <t>Vyplnění spár mezi silničními dílci živičnou zálivkou na tl. do 100 mm</t>
  </si>
  <si>
    <t>1053550325</t>
  </si>
  <si>
    <t>"nalití hrany asf. zálivkou na tl.40 a 60 mm" 15,5*2</t>
  </si>
  <si>
    <t>"nalití hrany asf. zálivkou na tl.40 a 60 mm" 25,1*2</t>
  </si>
  <si>
    <t>"ostatní"</t>
  </si>
  <si>
    <t>"Nalití hrany asf. zálivkou na tl.100 mm" 58,1</t>
  </si>
  <si>
    <t>599141111-2</t>
  </si>
  <si>
    <t>Vyplnění spár mezi silničními dílci živičnou zálivkou na tl. do 200 mm</t>
  </si>
  <si>
    <t>-697814917</t>
  </si>
  <si>
    <t>"Nalití hrany asf. zálivkou na tl.170 mm" 126,5</t>
  </si>
  <si>
    <t>621335113-1</t>
  </si>
  <si>
    <t>Oprava omítky přilehlých nemovitostí</t>
  </si>
  <si>
    <t>-240249311</t>
  </si>
  <si>
    <t>Poznámka k položce:_x000d_
V případě poškození budou dotčené omítky vyspraveny stejnou hmotou, jako je omítka původní. Předpokládá se vodotěsná cementová omítka hlazená s odolností proti vlhkosti a rozmrazovacím prostředkům. Před prováděním vysprávek je nutno podklad řádně očistit, zbavit podklad volných částí a napenetrovat dle technologic-kého předpisu výrobce omítkové směsi. Pokud se v návaznosti na opravovaný úsek nachází úseky omítky s nízkou přídržností, případně zpuchýřovaná omítka, měla by i tato být odstraněna a povrch opraven – v takovémto případě rozhodne technický dozor investora ve vztahu k rozsahu a poloze příslušné části. Stejně tak bude nutné obnovit svislé úseky případné hydroizolace a zateplovacího systému, pokud v soklových partiích na stávajících objektech byly a pokud byly opravou na-vazujících komunikací poškozeny. Vzhledem k charakteru a stáří staveb se však ta-to úprava předpokládá pouze v minimálním rozsahu. Na opravené části bude pro-veden nový sjednocující nátěr na omítky pro exteriérovou aplikaci, odolný rozmra-zovacím prostředkům. Barevný odstín nátěru bude na místě přizpůsoben původní-mu barevnému řešení příslušných objektů. Předpokládá se zatažení souvrství povr-chové opravy pod úroveň chodníku a dotažení pochozích vrstev chodníku z boku.</t>
  </si>
  <si>
    <t>"Oprava omítky" 30</t>
  </si>
  <si>
    <t>892372111-1</t>
  </si>
  <si>
    <t>Výústní objekt drenážního potrubí</t>
  </si>
  <si>
    <t>-491097496</t>
  </si>
  <si>
    <t>"Vyvedení drenáže na povrch" 3</t>
  </si>
  <si>
    <t>894812611</t>
  </si>
  <si>
    <t>Vyříznutí a utěsnění otvoru ve stěně šachty DN 110</t>
  </si>
  <si>
    <t>-1420702226</t>
  </si>
  <si>
    <t>Revizní a čistící šachta z polypropylenu PP vyříznutí a utěsnění otvoru ve stěně šachty DN 110</t>
  </si>
  <si>
    <t>"Napojení do tělesa vpusti (vývrt prům. 110 mm, tl. 100 mm)" 1</t>
  </si>
  <si>
    <t>899331111-1</t>
  </si>
  <si>
    <t>Výšková úprava uličního vstupu do 200 mm zvýšením nebo snížením poklopu s osazením poklopu s pražským znakem a rámem</t>
  </si>
  <si>
    <t>354089246</t>
  </si>
  <si>
    <t>Poznámka k položce:_x000d_
U kanalizačních šachet, kde dochází, s ohledem na výškové řešení komunikace, ke změně kóty přilehlého terénu bude provedena demontáž vstupního litinového poklo-pu a úprava vstupního otvoru šachty do výšky UT (odebrání, výměna nebo přidání vyrovnávacích prstenců, výměna přechodové skruže-kónusu). Na takto provede-nou úpravu bude osazen poklop s pražským znakem a rámem DN 600 s kloubem a pojistkou proti samovolnému uzavření a možností osazení zámku PVK dle ČSN EN 124, třídy D400.</t>
  </si>
  <si>
    <t>"Rektifikace vstupů kanalizačních šachet" 1</t>
  </si>
  <si>
    <t>911331131</t>
  </si>
  <si>
    <t>Svodidlo ocelové jednostranné zádržnosti H1 se zaberaněním sloupků v rozmezí do 2 m</t>
  </si>
  <si>
    <t>1170993743</t>
  </si>
  <si>
    <t>Silniční svodidlo s osazením sloupků zaberaněním ocelové úroveň zádržnosti H1 vzdálenosti sloupků do 2 m jednostranné</t>
  </si>
  <si>
    <t xml:space="preserve">Poznámka k položce:_x000d_
Převažující počet sloupků se zaberaněním - provedení dle PD!_x000d_
výpis materiálu:_x000d_
- sloupek U140 dl. 1500 mm do betonu C20/25 n XF3	3 ks_x000d_
- sloupek UE100 dl. 1900 mm beraněný			8 ks_x000d_
- sloupek UE100 dl. 1300 mm do betonu C20/25 n XF3	2 ks_x000d_
- svodnice NH4 vč. spojení šrouby  - přímá	15,7 bm_x000d_
- svodnice NH4 vč. spojení šrouby  - oblouk r = 6 m	2,2 bm_x000d_
- svodnice NH4 vč. spojení šrouby  - oblouk r = 25 m	5,8 bm_x000d_
- náběhová přechodka NH4 pravá	1 ks_x000d_
- trubková spojka ø133/3	10 ks</t>
  </si>
  <si>
    <t>"Ocelová jednostranná svodidla JSNH4/H1 dle detailu č.2 (příloha č.7)" 23,7-4</t>
  </si>
  <si>
    <t>911331411</t>
  </si>
  <si>
    <t>Náběh ocelového svodidla jednostranný délky do 4 m se zaberaněním sloupků v rozmezí do 2 m</t>
  </si>
  <si>
    <t>-602483427</t>
  </si>
  <si>
    <t>Silniční svodidlo s osazením sloupků zaberaněním ocelové náběh jednostranný, délky do 4 m</t>
  </si>
  <si>
    <t>Poznámka k položce:_x000d_
celkový výpis prvků viz pol. 911331131</t>
  </si>
  <si>
    <t>"Ocelová jednostranná svodidla JSNH4/H1 dle detailu č.2 (příloha č.7)" 4</t>
  </si>
  <si>
    <t>914111111</t>
  </si>
  <si>
    <t>Montáž svislé dopravní značky do velikosti 1 m2 objímkami na sloupek nebo konzolu</t>
  </si>
  <si>
    <t>-1910995505</t>
  </si>
  <si>
    <t>Montáž svislé dopravní značky základní velikosti do 1 m2 objímkami na sloupky nebo konzoly</t>
  </si>
  <si>
    <t>Poznámka k položce:_x000d_
část tabulí použita z vyzískaných DZ</t>
  </si>
  <si>
    <t>"Svislé dopravní značení"</t>
  </si>
  <si>
    <t>"Uchycení tabule DZ na sloupek" 7</t>
  </si>
  <si>
    <t>914111112</t>
  </si>
  <si>
    <t>Montáž svislé dopravní značky do velikosti 1 m2 páskováním na sloup</t>
  </si>
  <si>
    <t>-1185484732</t>
  </si>
  <si>
    <t>Montáž svislé dopravní značky základní velikosti do 1 m2 páskováním na sloupy</t>
  </si>
  <si>
    <t>"Uchycení tabule DZ na stožár VO" 4</t>
  </si>
  <si>
    <t>40445517</t>
  </si>
  <si>
    <t>značka dopravní svislá retroreflexní fólie FeZn-Al rám D 700mm</t>
  </si>
  <si>
    <t>565987595</t>
  </si>
  <si>
    <t>Poznámka k položce:_x000d_
Značky v základní velikosti, není-li uvedeno jinak. Všechny standardní značky se provedou lisované s dvojitým ohybem z pozinkovaného plechu s plnými rohy. Spo-jovací materiál bude nekorodující. Objímky mohou být z AL slitin. Poloměr zaoblení rohů štítů značek umístěných vedle vozovky musí být min. 20 mm. Značky musí splňovat požadavky třídy P3 dle čl. NA.2.5 národní přílohy ČSN EN 12899-1. Značky umístěné vedle vozovky musí splňovat požadavky nejméně třídy E2 dle čl. NA.2.6 národní přílohy ČSN EN 12899-1. Činná plocha značek musí být z retroreflexní fóĺie třídy RA2.</t>
  </si>
  <si>
    <t>"P6" 1</t>
  </si>
  <si>
    <t>"B20a (40)" 1</t>
  </si>
  <si>
    <t>914511111</t>
  </si>
  <si>
    <t>Montáž sloupku dopravních značek délky do 3,5 m s betonovým základem</t>
  </si>
  <si>
    <t>-1228413690</t>
  </si>
  <si>
    <t>Montáž sloupku dopravních značek délky do 3,5 m do betonového základu</t>
  </si>
  <si>
    <t xml:space="preserve">"sloupky ocelové pozinkované Ø 70 mm dl. 3,5 m se základovými bloky z betonu C16/20 XF2  0,4x0,4x0,8 m (0,13 m3 pro jeden blok)" 4</t>
  </si>
  <si>
    <t>914511112-1</t>
  </si>
  <si>
    <t>Montáž sloupku dopravních značek délky do 3,5 m s patní deskou kotvenou do betonu</t>
  </si>
  <si>
    <t>286027727</t>
  </si>
  <si>
    <t>"sloupky ocelové pozinkované Ø 70 mm dl. 3,5 m uchycené přes patní desku che-mickými kotvami do bet. opěrné zdi" 1</t>
  </si>
  <si>
    <t>40445230</t>
  </si>
  <si>
    <t>sloupek pro dopravní značku Zn D 70mm v 3,5m</t>
  </si>
  <si>
    <t>1206930899</t>
  </si>
  <si>
    <t>915111112</t>
  </si>
  <si>
    <t>Vodorovné dopravní značení dělící čáry souvislé š 125 mm retroreflexní bílá barva</t>
  </si>
  <si>
    <t>922159676</t>
  </si>
  <si>
    <t>Vodorovné dopravní značení stříkané barvou dělící čára šířky 125 mm souvislá bílá retroreflexní</t>
  </si>
  <si>
    <t>"Vodorovné dopravní značení"</t>
  </si>
  <si>
    <t>"V1a (0,125)" 78,82</t>
  </si>
  <si>
    <t>915111122</t>
  </si>
  <si>
    <t>Vodorovné dopravní značení dělící čáry přerušované š 125 mm retroreflexní bílá barva</t>
  </si>
  <si>
    <t>-131784374</t>
  </si>
  <si>
    <t>Vodorovné dopravní značení stříkané barvou dělící čára šířky 125 mm přerušovaná bílá retroreflexní</t>
  </si>
  <si>
    <t>"V2b (3,0/1,5/0,125)" 13,9</t>
  </si>
  <si>
    <t>915121112</t>
  </si>
  <si>
    <t>Vodorovné dopravní značení vodící čáry souvislé š 250 mm retroreflexní bílá barva</t>
  </si>
  <si>
    <t>463333179</t>
  </si>
  <si>
    <t>Vodorovné dopravní značení stříkané barvou vodící čára bílá šířky 250 mm souvislá retroreflexní</t>
  </si>
  <si>
    <t>"V4 (0,25)" 164,3</t>
  </si>
  <si>
    <t>915121122</t>
  </si>
  <si>
    <t>Vodorovné dopravní značení vodící čáry přerušované š 250 mm retroreflexní bílá barva</t>
  </si>
  <si>
    <t>395166472</t>
  </si>
  <si>
    <t>Vodorovné dopravní značení stříkané barvou vodící čára bílá šířky 250 mm přerušovaná retroreflexní</t>
  </si>
  <si>
    <t>"V2b (1,5/1,5/0,25)" 15,3</t>
  </si>
  <si>
    <t>915211112</t>
  </si>
  <si>
    <t>Vodorovné dopravní značení dělící čáry souvislé š 125 mm retroreflexní bílý plast</t>
  </si>
  <si>
    <t>618598704</t>
  </si>
  <si>
    <t>Vodorovné dopravní značení stříkaným plastem dělící čára šířky 125 mm souvislá bílá retroreflexní</t>
  </si>
  <si>
    <t>915211122</t>
  </si>
  <si>
    <t>Vodorovné dopravní značení dělící čáry přerušované š 125 mm retroreflexní bílý plast</t>
  </si>
  <si>
    <t>-1440188950</t>
  </si>
  <si>
    <t>Vodorovné dopravní značení stříkaným plastem dělící čára šířky 125 mm přerušovaná bílá retroreflexní</t>
  </si>
  <si>
    <t>915221112</t>
  </si>
  <si>
    <t>Vodorovné dopravní značení vodící čáry souvislé š 250 mm retroreflexní bílý plast</t>
  </si>
  <si>
    <t>-1472081570</t>
  </si>
  <si>
    <t>Vodorovné dopravní značení stříkaným plastem vodící čára bílá šířky 250 mm souvislá retroreflexní</t>
  </si>
  <si>
    <t>915221122</t>
  </si>
  <si>
    <t>Vodorovné dopravní značení vodící čáry přerušované š 250 mm retroreflexní bílý plast</t>
  </si>
  <si>
    <t>-126115740</t>
  </si>
  <si>
    <t>Vodorovné dopravní značení stříkaným plastem vodící čára bílá šířky 250 mm přerušovaná retroreflexní</t>
  </si>
  <si>
    <t>915611111</t>
  </si>
  <si>
    <t>Předznačení vodorovného liniového značení</t>
  </si>
  <si>
    <t>1566604574</t>
  </si>
  <si>
    <t>Předznačení pro vodorovné značení stříkané barvou nebo prováděné z nátěrových hmot liniové dělicí čáry, vodicí proužky</t>
  </si>
  <si>
    <t>Poznámka k položce:_x000d_
Vodorovné dopravní značení vč. předznačení a vč. zdrsňujícího posypu balotinou. Vodorovné značení (čáry, šipky, piktogramy, nápisy na vozovce) bude provedeno z hmoty dvousložkové s dlouholetou životností s reflexní úpravou v souladu s poža-davky ČSN EN 1436. Pokládka VDZ bude provedena technologií stěrkovaného plastu, popřípadě strukturálního plastu, nepoužívat dvousložkové stříkané tenko-vrstvé plasty. Na dlažbě bude proveden vždy nástřik jednosložkovou barvou. Na vodorovné dopravní značení bude aplikován zdrsňující posyp balotinou. _x000d_
Vodorovné dopravní značení bude provedeno ve dvou etapách (pouze v případě nového asfaltového povrchu, jinak se provádí ihned aplikace z dvousložkových plastů) v první etapě se na nový koberec položí kompletní VDZ pouze jednosložko-vou barvou. Po stabilizování vlastností povrchu vozovky (odstranění posypu pro počáteční zdrsnění, vyprchání těkavých látek), případně po uplynutí zimního období se provede druhá etapa, kdy se značení provede z dvousložkových plastů. Materiál užitý pro obě etapy provedení VDZ musí být schválen MD. Na vodorovné dopravní značení bude aplikován zdrsňující posyp balotinou.</t>
  </si>
  <si>
    <t>916131213</t>
  </si>
  <si>
    <t>Osazení silničního obrubníku betonového stojatého s boční opěrou do lože z betonu prostého</t>
  </si>
  <si>
    <t>-1381262427</t>
  </si>
  <si>
    <t>Osazení silničního obrubníku betonového se zřízením lože, s vyplněním a zatřením spár cementovou maltou stojatého s boční opěrou z betonu prostého, do lože z betonu prostého</t>
  </si>
  <si>
    <t>"Betonový silniční obrubník 150x250 mm se zkosením do lože z betonu C20/25 n XF3 vč. vyspárování cementovou maltou" 11,6</t>
  </si>
  <si>
    <t>59217031</t>
  </si>
  <si>
    <t>obrubník betonový silniční 1000x150x250mm</t>
  </si>
  <si>
    <t>-1779660097</t>
  </si>
  <si>
    <t>916231213</t>
  </si>
  <si>
    <t>Osazení chodníkového obrubníku betonového stojatého s boční opěrou do lože z betonu prostého</t>
  </si>
  <si>
    <t>1371227195</t>
  </si>
  <si>
    <t>Osazení chodníkového obrubníku betonového se zřízením lože, s vyplněním a zatřením spár cementovou maltou stojatého s boční opěrou z betonu prostého, do lože z betonu prostého</t>
  </si>
  <si>
    <t>"Betonový chodníkový obrubník 100x250 mm bez zkosení do lože z betonu C20/25 n XF3 vč. vyspárování cementovou maltou" 10,8</t>
  </si>
  <si>
    <t>59217017</t>
  </si>
  <si>
    <t>obrubník betonový chodníkový 1000x100x250mm</t>
  </si>
  <si>
    <t>-840717673</t>
  </si>
  <si>
    <t>1239992432</t>
  </si>
  <si>
    <t>"Žulový silniční obrubník OP4 přímý 200x250 mm do lože z betonu C20/25 n XF3 vč. vyspárování cementovou maltou" 43,7</t>
  </si>
  <si>
    <t>58380005</t>
  </si>
  <si>
    <t>obrubník kamenný žulový přímý 200x250mm</t>
  </si>
  <si>
    <t>-1117163638</t>
  </si>
  <si>
    <t>526516403</t>
  </si>
  <si>
    <t>"(akce 833) Žulový silniční obrubník OP4 přímý 200x250 mm do lože z betonu C20/25 n XF3 vč. vyspárování cementovou maltou" 10,1</t>
  </si>
  <si>
    <t>717643769</t>
  </si>
  <si>
    <t>916331112</t>
  </si>
  <si>
    <t>Osazení zahradního obrubníku betonového do lože z betonu s boční opěrou</t>
  </si>
  <si>
    <t>-2141935228</t>
  </si>
  <si>
    <t>Osazení zahradního obrubníku betonového s ložem tl. od 50 do 100 mm z betonu prostého s boční opěrou z betonu prostého</t>
  </si>
  <si>
    <t>"Betonový sadový obrubník 50x200 mm do lože z betonu C20/25 n XF3 vč. vyspárování cementovou maltou" 27,8</t>
  </si>
  <si>
    <t>59217037</t>
  </si>
  <si>
    <t>obrubník betonový parkový přírodní 500x50x200mm</t>
  </si>
  <si>
    <t>787792671</t>
  </si>
  <si>
    <t>-1375654482</t>
  </si>
  <si>
    <t>"(akce 833) Betonový sadový obrubník 50x200 mm do lože z betonu C20/25 n XF3 vč. vyspárování cementovou maltou" 10,1</t>
  </si>
  <si>
    <t>1628163845</t>
  </si>
  <si>
    <t>916991121-1</t>
  </si>
  <si>
    <t>-1539860561</t>
  </si>
  <si>
    <t>Lože pod obrubníky, krajníky nebo obruby z dlažebních kostek z betonu prostého tř. C 20/25</t>
  </si>
  <si>
    <t>"OBETONOVÁNÍ OBRUBNÍKU" 10,1*0,05</t>
  </si>
  <si>
    <t>"Betonový silniční obrubník 150x250 mm se zkosením do lože z betonu C20/25 n XF3 vč. vyspárování cementovou maltou"</t>
  </si>
  <si>
    <t>"lože z betonu 0,16m3" 11,6*0,16</t>
  </si>
  <si>
    <t>919112221</t>
  </si>
  <si>
    <t>Řezání spár pro vytvoření komůrky š 15 mm hl 20 mm pro těsnící zálivku v živičném krytu</t>
  </si>
  <si>
    <t>51213014</t>
  </si>
  <si>
    <t>Řezání dilatačních spár v živičném krytu vytvoření komůrky pro těsnící zálivku šířky 15 mm, hloubky 20 mm</t>
  </si>
  <si>
    <t>Poznámka k položce:_x000d_
spára 12/20</t>
  </si>
  <si>
    <t>"spára asfalt-asfalt" 15,5</t>
  </si>
  <si>
    <t>"spára asfalt-asfalt" 25,1</t>
  </si>
  <si>
    <t>919122121</t>
  </si>
  <si>
    <t>Těsnění spár zálivkou za tepla pro komůrky š 15 mm hl 25 mm s těsnicím profilem</t>
  </si>
  <si>
    <t>1181094032</t>
  </si>
  <si>
    <t>Utěsnění dilatačních spár zálivkou za tepla v cementobetonovém nebo živičném krytu včetně adhezního nátěru s těsnicím profilem pod zálivkou, pro komůrky šířky 15 mm, hloubky 25 mm</t>
  </si>
  <si>
    <t>Poznámka k položce:_x000d_
spára 12/20, bez těsnícího profilu</t>
  </si>
  <si>
    <t>919122132-1</t>
  </si>
  <si>
    <t>Těsnění spár modifikovanou zálivkou za tepla pro komůrky š 12 mm hl 40 mm s těsnicím profilem</t>
  </si>
  <si>
    <t>-1481346375</t>
  </si>
  <si>
    <t>Utěsnění dilatačních spár modifikovanou zálivkou za tepla v cementobetonovém nebo živičném krytu včetně adhezního nátěru s těsnicím profilem pod zálivkou, pro komůrky šířky 12 mm, hloubky 40 mm</t>
  </si>
  <si>
    <t>Poznámka k položce:_x000d_
- těsnící provazec	DN 25 mm</t>
  </si>
  <si>
    <t>"Dilatační spára dle detailu č.11 (příloha č.7)" 10,6</t>
  </si>
  <si>
    <t>919726122</t>
  </si>
  <si>
    <t>Geotextilie pro ochranu, separaci a filtraci netkaná měrná hmotnost do 300 g/m2</t>
  </si>
  <si>
    <t>-1151082528</t>
  </si>
  <si>
    <t>Geotextilie netkaná pro ochranu, separaci nebo filtraci měrná hmotnost přes 200 do 300 g/m2</t>
  </si>
  <si>
    <t>"SEPARAČNÍ VRSTVA (NAPŘ. GEOTEXTILIE, ASF. LEPENKA)" 10,1*0,2</t>
  </si>
  <si>
    <t>919735111</t>
  </si>
  <si>
    <t>Řezání stávajícího živičného krytu hl do 50 mm</t>
  </si>
  <si>
    <t>-1983389143</t>
  </si>
  <si>
    <t>Řezání stávajícího živičného krytu nebo podkladu hloubky do 50 mm</t>
  </si>
  <si>
    <t>"zaříznutí 40 mm" 15,5</t>
  </si>
  <si>
    <t>"zaříznutí 40 mm" 25,1</t>
  </si>
  <si>
    <t>-1987425363</t>
  </si>
  <si>
    <t>"zaříznutí asf. v tl. 90 mm" 10,1</t>
  </si>
  <si>
    <t>1987399825</t>
  </si>
  <si>
    <t>"zaříznutí 60 mm" 15,5</t>
  </si>
  <si>
    <t>"zaříznutí 60 mm" 25,1</t>
  </si>
  <si>
    <t>1994793937</t>
  </si>
  <si>
    <t>Poznámka k položce:_x000d_
- polystyren EPS 70 tl. 20 mm</t>
  </si>
  <si>
    <t>"Dilatační spára dle detailu č.11 (příloha č.7)" 1,3</t>
  </si>
  <si>
    <t>935112111-1</t>
  </si>
  <si>
    <t>Osazení betonového kabelového žlabu včetně krycí desky s vyplněním a zatřením spár cementovou maltou včetně obetonování betonem C8/10 XF1 a zhutněného zásypu</t>
  </si>
  <si>
    <t>-377380421</t>
  </si>
  <si>
    <t>"Ochrana stávajících sítí - uložení kabelů do TK žlabů vč. obetonování - odborný odhad - dle det. č.6 (příloha č.7)" 150</t>
  </si>
  <si>
    <t>592133900-1</t>
  </si>
  <si>
    <t>žlab kabelový tvaru U šířky 185 mm výšky 140 mm</t>
  </si>
  <si>
    <t>675638236</t>
  </si>
  <si>
    <t>592133900-2</t>
  </si>
  <si>
    <t>poklop kabelového žlabu šířky 185 mm tl. 35 mm</t>
  </si>
  <si>
    <t>1130076620</t>
  </si>
  <si>
    <t>935112211</t>
  </si>
  <si>
    <t>Osazení příkopového žlabu do betonu tl 100 mm z betonových tvárnic š 800 mm</t>
  </si>
  <si>
    <t>-316546142</t>
  </si>
  <si>
    <t>Osazení betonového příkopového žlabu s vyplněním a zatřením spár cementovou maltou s ložem tl. 100 mm z betonu prostého z betonových příkopových tvárnic šířky přes 500 do 800 mm</t>
  </si>
  <si>
    <t>"Betonové žlabovky šířky 0,60 m do lože z betonu C20/25 n XF3 dle detailu č.3 (pří-loha č.7)" 21,1</t>
  </si>
  <si>
    <t>-204284728</t>
  </si>
  <si>
    <t>938909311</t>
  </si>
  <si>
    <t>Čištění vozovek metením strojně podkladu nebo krytu betonového nebo živičného</t>
  </si>
  <si>
    <t>-1456814190</t>
  </si>
  <si>
    <t>Čištění vozovek metením bláta, prachu nebo hlinitého nánosu s odklizením na hromady na vzdálenost do 20 m nebo naložením na dopravní prostředek strojně povrchu podkladu nebo krytu betonového nebo živičného</t>
  </si>
  <si>
    <t>Poznámka k položce:_x000d_
vč. likvidace odpadu</t>
  </si>
  <si>
    <t>"zametení vozovky před provedením 2. fáze VDZ" 800</t>
  </si>
  <si>
    <t>Rektifikace povrchových znaků inženýrských sítí</t>
  </si>
  <si>
    <t>-768395256</t>
  </si>
  <si>
    <t>"Rektifikace povrchových znaků inž. sítí" 1</t>
  </si>
  <si>
    <t>977211100-1</t>
  </si>
  <si>
    <t>Seříznutí ostrého rohu obrubníku cca 75x30x150 mm</t>
  </si>
  <si>
    <t>1796068346</t>
  </si>
  <si>
    <t>"Seříznutí rohu žulového obrubníku dle detailu č.10 (příloha č.7)" 4</t>
  </si>
  <si>
    <t>91040766</t>
  </si>
  <si>
    <t>"frézovaná" 1,563+2,091</t>
  </si>
  <si>
    <t>2123943356</t>
  </si>
  <si>
    <t>998225111</t>
  </si>
  <si>
    <t>Přesun hmot pro pozemní komunikace s krytem z kamene, monolitickým betonovým nebo živičným</t>
  </si>
  <si>
    <t>-947230219</t>
  </si>
  <si>
    <t>Přesun hmot pro komunikace s krytem z kameniva, monolitickým betonovým nebo živičným dopravní vzdálenost do 200 m jakékoliv délky objektu</t>
  </si>
  <si>
    <t>138</t>
  </si>
  <si>
    <t>711161212</t>
  </si>
  <si>
    <t>Izolace proti zemní vlhkosti nopovou fólií svislá, nopek v 8,0 mm, tl do 0,6 mm</t>
  </si>
  <si>
    <t>1721389163</t>
  </si>
  <si>
    <t>Izolace proti zemní vlhkosti a beztlakové vodě nopovými fóliemi na ploše svislé S vrstva ochranná, odvětrávací a drenážní výška nopku 8,0 mm, tl. fólie do 0,6 mm</t>
  </si>
  <si>
    <t>"Palisádová zídka - Izolační fólie" 4,5</t>
  </si>
  <si>
    <t xml:space="preserve">"Úprava u stávající zdi dle detailu č.8 (příloha č.7)  (nopová fólie 0,65m/bm)" 13,8*0,65*1,15</t>
  </si>
  <si>
    <t>139</t>
  </si>
  <si>
    <t>-1868178557</t>
  </si>
  <si>
    <t>SO 25 - Sadové úpravy</t>
  </si>
  <si>
    <t xml:space="preserve">ROZPIS SORTIMENTU ROSTLIN A PŘEHLED ROSTLIN V JEDNOTLIVÝCH ÚSECÍCH DLE PD - VÝKAZU.  Ocenění navržených pěstebních operací bylo stanoveno na základě Katalogu popisů a směrných cen stavebních prací (823-1 ÚRS Praha), dle Nákladů obvyklých opatření pro posuzování v OP ŽP, dle ceníků okrasných a lesních školek, případně na základě znalosti cen v čase a místě obvyklých. </t>
  </si>
  <si>
    <t>D1 - Dokončovací TÚ a zemní práce</t>
  </si>
  <si>
    <t>D2 - Trávníky založení</t>
  </si>
  <si>
    <t>D3 - Výsadby dřevin</t>
  </si>
  <si>
    <t xml:space="preserve">    D4 - Založení</t>
  </si>
  <si>
    <t xml:space="preserve">    D5 - Další práce</t>
  </si>
  <si>
    <t xml:space="preserve">    D6 - Rostlinný materiál  - velikost a kvalita dle PD</t>
  </si>
  <si>
    <t xml:space="preserve">    D7 - Ostatní materilály</t>
  </si>
  <si>
    <t>D8 - Dokončovací a rozvojová péče o založené výsadby - 1 rok</t>
  </si>
  <si>
    <t>Dokončovací TÚ a zemní práce</t>
  </si>
  <si>
    <t>Pol84</t>
  </si>
  <si>
    <t>Rozprostření ornice pl do 500 m2 ve svahu přes 1:5 tl vrstvy do 200 mm</t>
  </si>
  <si>
    <t>Pol85</t>
  </si>
  <si>
    <t>Plošná úprava terénu do 500 m2 zemina tř 1 až 4 nerovnosti do 100 mm ve svahu do 1:2</t>
  </si>
  <si>
    <t>Pol86</t>
  </si>
  <si>
    <t>Pol87</t>
  </si>
  <si>
    <t>Dodávka zeminy pro konečné terénní úpravy</t>
  </si>
  <si>
    <t>Pol88</t>
  </si>
  <si>
    <t>Přesun hmot pro sadovnické a krajinářské úpravy</t>
  </si>
  <si>
    <t>Trávníky založení</t>
  </si>
  <si>
    <t>Pol89</t>
  </si>
  <si>
    <t>Chemické odplevelení před založením kultury, rovina a svah</t>
  </si>
  <si>
    <t>Pol90</t>
  </si>
  <si>
    <t>Obdělání plochy frézováním, smykováním a hrabáním v rovině a svahu</t>
  </si>
  <si>
    <t>Pol91</t>
  </si>
  <si>
    <t>Výsev trávníku hydroosevem na ornici, rovina a svah</t>
  </si>
  <si>
    <t>Pol92</t>
  </si>
  <si>
    <t>Přihnojení startovacím hnojivem</t>
  </si>
  <si>
    <t>Pol93</t>
  </si>
  <si>
    <t>Ošetření trávníku po založení s dosevem, rovina a svah</t>
  </si>
  <si>
    <t>Pol94</t>
  </si>
  <si>
    <t>Hnízdový selektivní herbicidní postřik proti dvouděložným plevelům</t>
  </si>
  <si>
    <t>Pol95</t>
  </si>
  <si>
    <t xml:space="preserve">Kosení trávníku  2x rovina a svah</t>
  </si>
  <si>
    <t>Kosení trávníku 2x rovina a svah</t>
  </si>
  <si>
    <t>Pol96</t>
  </si>
  <si>
    <t>Herbicid totállní, příprava</t>
  </si>
  <si>
    <t>lt</t>
  </si>
  <si>
    <t>Pol97</t>
  </si>
  <si>
    <t>Selektivní herbicid proti dvouděložným plevelům</t>
  </si>
  <si>
    <t>Pol98</t>
  </si>
  <si>
    <t>Travní směs technická UNI 0.025kg/m2</t>
  </si>
  <si>
    <t>Pol99</t>
  </si>
  <si>
    <t>Fixátory a biostimulátory pro hydroosev</t>
  </si>
  <si>
    <t>kpt</t>
  </si>
  <si>
    <t>Pol100</t>
  </si>
  <si>
    <t>Hnojivo plné trávníkové startovací 0.05 kg/m2</t>
  </si>
  <si>
    <t>Výsadby dřevin</t>
  </si>
  <si>
    <t>Založení</t>
  </si>
  <si>
    <t>Pol101</t>
  </si>
  <si>
    <t>Chemické odplevelení před založením kultury v rovině a svahu</t>
  </si>
  <si>
    <t>Pol102</t>
  </si>
  <si>
    <t>Obdělání půdy nakopáním hrázek s odstraněním drnu ve svahu</t>
  </si>
  <si>
    <t>Pol103</t>
  </si>
  <si>
    <t>Zřízení záhonů pro keřové skupiny v rovině nebo svahu</t>
  </si>
  <si>
    <t>Pol104</t>
  </si>
  <si>
    <t>Aplikace půdního kondicionéru se zapravením do záhonů a výsadbových jam stromů</t>
  </si>
  <si>
    <t>Pol105</t>
  </si>
  <si>
    <t>Hlouberní rýh pro výsadbu živých plotů</t>
  </si>
  <si>
    <t>Pol106</t>
  </si>
  <si>
    <t>Hloubení jamek do 0,05 m3 v rovině nebo ve svahu</t>
  </si>
  <si>
    <t>Pol107</t>
  </si>
  <si>
    <t>Hloubení jam do 1 m3 s výměnou 50% v rovině nebo ve svahu</t>
  </si>
  <si>
    <t>Pol108</t>
  </si>
  <si>
    <t>Výsadba dřeviny s balem, v rovině nebo svahu při průměru balu do 20 cm</t>
  </si>
  <si>
    <t>Pol109</t>
  </si>
  <si>
    <t>Výsadba dřeviny s balem, ve svahu, při průměru balu do 80 cm</t>
  </si>
  <si>
    <t>Pol110</t>
  </si>
  <si>
    <t>Ochranný nátěr kmene Arboflex</t>
  </si>
  <si>
    <t>Pol111</t>
  </si>
  <si>
    <t>Zhotovení ochrany báze kmene stromů v travnatých plochách</t>
  </si>
  <si>
    <t>Pol112</t>
  </si>
  <si>
    <t>Kotvení dřeviny 3 kůly</t>
  </si>
  <si>
    <t>Pol113</t>
  </si>
  <si>
    <t>Hnojení rostlin tabletovým hnojivem</t>
  </si>
  <si>
    <t>Pol114</t>
  </si>
  <si>
    <t>Vyvázání rostlin popínavých ke konstrukci včetně dodávky drátu</t>
  </si>
  <si>
    <t>Pol115</t>
  </si>
  <si>
    <t>Zřízení závlahové mísy a namulčování drcenou borkou stromy</t>
  </si>
  <si>
    <t>Pol116</t>
  </si>
  <si>
    <t>Mulčování 10 cm v rovině a svahu borkou keřové záhony</t>
  </si>
  <si>
    <t>Další práce</t>
  </si>
  <si>
    <t>Pol117</t>
  </si>
  <si>
    <t>Zalití vysazených dřevin po výsadbě včetně dodávky as dopravy 3x</t>
  </si>
  <si>
    <t>Pol118</t>
  </si>
  <si>
    <t>Ošetření dřevin soliterních po výsadbě včetně výchovného řezu</t>
  </si>
  <si>
    <t>Pol119</t>
  </si>
  <si>
    <t>Ošetření a vypletí dřevin ve skupinách 2x</t>
  </si>
  <si>
    <t>D6</t>
  </si>
  <si>
    <t xml:space="preserve">Rostlinný materiál  - velikost a kvalita dle PD</t>
  </si>
  <si>
    <t>Pol120</t>
  </si>
  <si>
    <t>Stromy listnaté</t>
  </si>
  <si>
    <t>Pol121</t>
  </si>
  <si>
    <t>Keře střední a vzrůstné listnaté</t>
  </si>
  <si>
    <t>Pol122</t>
  </si>
  <si>
    <t>Keře pro živé ploty</t>
  </si>
  <si>
    <t>Pol123</t>
  </si>
  <si>
    <t>Keře pnoucí a popínavé</t>
  </si>
  <si>
    <t>D7</t>
  </si>
  <si>
    <t>Ostatní materilály</t>
  </si>
  <si>
    <t>Pol124</t>
  </si>
  <si>
    <t>Herbicid totální příprava</t>
  </si>
  <si>
    <t>Pol125</t>
  </si>
  <si>
    <t>Tabletové pomalurozpustné hnojivo</t>
  </si>
  <si>
    <t>Pol126</t>
  </si>
  <si>
    <t>Půdní kondicionér</t>
  </si>
  <si>
    <t>Pol127</t>
  </si>
  <si>
    <t>Zahradnický substrát a kompost pro výměnu v jamkách</t>
  </si>
  <si>
    <t>Pol128</t>
  </si>
  <si>
    <t>Pol129</t>
  </si>
  <si>
    <t>Chránička báze kmene TreeProtector</t>
  </si>
  <si>
    <t>Pol130</t>
  </si>
  <si>
    <t>Borka mulčovací</t>
  </si>
  <si>
    <t>Pol131</t>
  </si>
  <si>
    <t>Kůly frézované mořené a spojovací materiál 2,5 m</t>
  </si>
  <si>
    <t>Pol132</t>
  </si>
  <si>
    <t>Úvazky ke stromům</t>
  </si>
  <si>
    <t>D8</t>
  </si>
  <si>
    <t>Dokončovací a rozvojová péče o založené výsadby - 1 rok</t>
  </si>
  <si>
    <t>Pol133</t>
  </si>
  <si>
    <t>Jednotlivé alejové stromy</t>
  </si>
  <si>
    <t>Poznámka k položce:_x000d_
zálivka včetně dopravy vody, kalkulováno 8x ročně, výchovný řez, kontrola, doplnění nebo odstranění kotvících a ochranných prvků, hnojení, kypření výsadbové mísy, odplevelování keřových skupin a živých plotů, tvarovací řez živých plotů, ochrana proti chorobám, doplnění mulče, vylepšení výsadeb, kosení trávníku 5x</t>
  </si>
  <si>
    <t>Pol134</t>
  </si>
  <si>
    <t>Živé ploty</t>
  </si>
  <si>
    <t>Pol135</t>
  </si>
  <si>
    <t>Skupiny keřů v zápoji a pnoucí rostliny</t>
  </si>
  <si>
    <t>Pol136</t>
  </si>
  <si>
    <t>Kosení trávníku lučního se sběrem 5x</t>
  </si>
  <si>
    <t>Pol137</t>
  </si>
  <si>
    <t xml:space="preserve">Vylepšení keřů  včetně dodávky - ztratné do 5%</t>
  </si>
  <si>
    <t>Vylepšení keřů včetně dodávky - ztratné do 5%</t>
  </si>
  <si>
    <t>23*2</t>
  </si>
  <si>
    <t>SO 26 - Úprava potoka</t>
  </si>
  <si>
    <t>1645105297</t>
  </si>
  <si>
    <t>"prohloubení u stabilizačních prahů" 0,35*1,0*0,5*2</t>
  </si>
  <si>
    <t>-1152330975</t>
  </si>
  <si>
    <t>0,35*0,5 'Přepočtené koeficientem množství</t>
  </si>
  <si>
    <t>521766055</t>
  </si>
  <si>
    <t>"Staničení 0,0 - 18,8 m" 0,45*1,5*18,8</t>
  </si>
  <si>
    <t>"Staničení 18,8 - 24,2 m - kamenná rovnanina" 0,3*1,0*5,4</t>
  </si>
  <si>
    <t>"Staničení 18,8 - 24,2 m - břehová zídka" 0,9*0,83*5,4</t>
  </si>
  <si>
    <t>-433367468</t>
  </si>
  <si>
    <t>18,344*0,5 'Přepočtené koeficientem množství</t>
  </si>
  <si>
    <t>509918643</t>
  </si>
  <si>
    <t>"Zemní práce, podkladní konstrukce"</t>
  </si>
  <si>
    <t>1266258667</t>
  </si>
  <si>
    <t>18,694*1,8 'Přepočtené koeficientem množství</t>
  </si>
  <si>
    <t>-1505992567</t>
  </si>
  <si>
    <t>"Opevnění koryta"</t>
  </si>
  <si>
    <t>"Betonové podkladní konstrukce a stabilizační prahy - beton C30/37 XF3"</t>
  </si>
  <si>
    <t>"Staničení 0,0 - 18,8 m - stabilizační prahy"</t>
  </si>
  <si>
    <t>0,8*1,0*0,5</t>
  </si>
  <si>
    <t>(0,8*1,5+0,4*0,5)*0,5</t>
  </si>
  <si>
    <t>1450966714</t>
  </si>
  <si>
    <t>"Pravobřežní zídka délky 23,7 m - opracované žulové kvádry"</t>
  </si>
  <si>
    <t>"60ks v. 800mm" 30*0,3*0,3*0,8</t>
  </si>
  <si>
    <t>"4ks v. 650mm" 4*0,3*0,3*0,65</t>
  </si>
  <si>
    <t>"8ks v. 650-800mm" 8*0,3*0,3*0,725</t>
  </si>
  <si>
    <t>-909630701</t>
  </si>
  <si>
    <t>2,916*2,7 'Přepočtené koeficientem množství</t>
  </si>
  <si>
    <t>451311521-1</t>
  </si>
  <si>
    <t>Podklad pro dlažbu z betonu prostého mrazuvzdorného tř. C 30/37 vrstva tl nad 100 do 150 mm</t>
  </si>
  <si>
    <t>-409525601</t>
  </si>
  <si>
    <t>Podklad z prostého betonu pod dlažbu pro prostředí s mrazovými cykly tř. C 30/37, ve vrstvě tl. přes 100 do 150 mm</t>
  </si>
  <si>
    <t>"Staničení 0,0 - 18,8 m - podkladní deska tl. 150mm" 1,5*17,8</t>
  </si>
  <si>
    <t>"Staničení 18,8 - 24,2 m - podkladní deska tl. 300mm (2x150mm)" 2*0,83*5,4</t>
  </si>
  <si>
    <t>457315813</t>
  </si>
  <si>
    <t>Těsnící vrstva z betonu mrazuvzdorného tř. C 30/37 tl nad 150 do 200 mm</t>
  </si>
  <si>
    <t>-823089664</t>
  </si>
  <si>
    <t>Těsnicí nebo opevňovací vrstva z prostého betonu pro prostředí s mrazovými cykly tř. C 30/37, tl. vrstvy 200 mm</t>
  </si>
  <si>
    <t>"Staničení 0,0 - 18,8 m - obetonování kamenných kvádrů tl. 200mm" 0,65*18,3</t>
  </si>
  <si>
    <t>"Staničení 18,8 - 24,2 m - obetonování kamenných kvádrů tl. 200mm" 0,65*5,4</t>
  </si>
  <si>
    <t>-912702451</t>
  </si>
  <si>
    <t>"Kamenná rovnanina tl. 300 mm" 5,4*1,5*0,3</t>
  </si>
  <si>
    <t>465513227</t>
  </si>
  <si>
    <t>Dlažba z lomového kamene na cementovou maltu s vyspárováním tl 250 mm pro hydromeliorace</t>
  </si>
  <si>
    <t>414548865</t>
  </si>
  <si>
    <t>Dlažba z lomového kamene lomařsky upraveného na cementovou maltu, s vyspárováním cementovou maltou, tl. kamene 250 mm</t>
  </si>
  <si>
    <t>"Dlažba z žulových kamenů tl.250 mm na cementovou maltu" 1,0*17,8+0,3*5,4</t>
  </si>
  <si>
    <t>998332011</t>
  </si>
  <si>
    <t>Přesun hmot pro úpravy vodních toků a kanály</t>
  </si>
  <si>
    <t>-748607323</t>
  </si>
  <si>
    <t>Přesun hmot pro úpravy vodních toků a kanály, hráze rybníků apod. dopravní vzdálenost do 500 m</t>
  </si>
  <si>
    <t>SO 30 - Plochy zařízení staveniště</t>
  </si>
  <si>
    <t>1799654405</t>
  </si>
  <si>
    <t>"Odstranění provizorní panelové komunikace" 200</t>
  </si>
  <si>
    <t>113152112</t>
  </si>
  <si>
    <t>Odstranění podkladů zpevněných ploch z kameniva drceného</t>
  </si>
  <si>
    <t>1166753050</t>
  </si>
  <si>
    <t>Odstranění podkladů zpevněných ploch s přemístěním na skládku na vzdálenost do 20 m nebo s naložením na dopravní prostředek z kameniva drceného</t>
  </si>
  <si>
    <t>"Odstranění provizorní panelové komunikace - podklad ze štěrkodrtě ŠDA 0/32 tl. 150mm" 200*0,15</t>
  </si>
  <si>
    <t>115001105</t>
  </si>
  <si>
    <t>Převedení vody potrubím DN do 600</t>
  </si>
  <si>
    <t>386752844</t>
  </si>
  <si>
    <t>Převedení vody potrubím průměru DN přes 300 do 600</t>
  </si>
  <si>
    <t>Poznámka k položce:_x000d_
položka zahrnuje dodávku, osazení a demontáž provizorního zařízení (předpoklad ocelová trouba DN 500 zřízení a odstranění, dodávka trubky + svaření + rozřezání + odvoz do sběru)</t>
  </si>
  <si>
    <t>"Převedení vody potoka staveništěm potrubím DN 500" 35,0</t>
  </si>
  <si>
    <t>115101202</t>
  </si>
  <si>
    <t>Čerpání vody na dopravní výšku do 10 m průměrný přítok do 1000 l/min</t>
  </si>
  <si>
    <t>57291078</t>
  </si>
  <si>
    <t>Čerpání vody na dopravní výšku do 10 m s uvažovaným průměrným přítokem přes 500 do 1 000 l/min</t>
  </si>
  <si>
    <t>"Čerpání vody během stavby (průsaky) do 600 l/min - 210KD" 210*24</t>
  </si>
  <si>
    <t>1697603504</t>
  </si>
  <si>
    <t>"Výkop (při zřizování ZS)" 73</t>
  </si>
  <si>
    <t>1389643797</t>
  </si>
  <si>
    <t>73*0,5 'Přepočtené koeficientem množství</t>
  </si>
  <si>
    <t>-1307413659</t>
  </si>
  <si>
    <t>Poznámka k položce:_x000d_
Uložení výkopku na mezideponii do 500 m, dovoz násypu z mezideponie ze vzdálenosti 500 m</t>
  </si>
  <si>
    <t>"Výkop (při zřizování ZS) - odvoz na meziskládku" 73</t>
  </si>
  <si>
    <t>"Hutněný násyp (při rušení ZS) - dovoz z meziskládky" 73</t>
  </si>
  <si>
    <t>375958375</t>
  </si>
  <si>
    <t>-1801773901</t>
  </si>
  <si>
    <t>1829260633</t>
  </si>
  <si>
    <t>"Úprava zemní pláně zhutněná, Edef,2 = 45 MPa" 200</t>
  </si>
  <si>
    <t>291111111</t>
  </si>
  <si>
    <t>Podklad pro zpevněné plochy z kameniva drceného 0 až 63 mm</t>
  </si>
  <si>
    <t>-1266878255</t>
  </si>
  <si>
    <t>Podklad pro zpevněné plochy s rozprostřením a s hutněním z kameniva drceného frakce 0 - 63 mm</t>
  </si>
  <si>
    <t>"Zřízení provizorní panelové komunikace - podklad ze štěrkodrtě ŠDA 0/32 tl. 150mm" 200*0,15</t>
  </si>
  <si>
    <t>2048222326</t>
  </si>
  <si>
    <t>"Zřízení provizorní panelové komunikace" 200</t>
  </si>
  <si>
    <t>59381005</t>
  </si>
  <si>
    <t>panel silniční 3,00x1,50x0,215m</t>
  </si>
  <si>
    <t>399085861</t>
  </si>
  <si>
    <t>"Zřízení provizorní panelové komunikace" 45</t>
  </si>
  <si>
    <t>389571111-1</t>
  </si>
  <si>
    <t xml:space="preserve">Zemní jímka (pytle naplněné zeminou) - zřízení a odstranění </t>
  </si>
  <si>
    <t>1054082741</t>
  </si>
  <si>
    <t>Poznámka k položce:_x000d_
Horní konec potrubí bude uložen nad západním portálem mostu na dno potoka, kde bude koryto zahrazeno zemní jímkou (pytle vyplněné zeminou)</t>
  </si>
  <si>
    <t>"Zahrazení horního konce potrubí" 5,5</t>
  </si>
  <si>
    <t>-972171592</t>
  </si>
  <si>
    <t>"podklad panelové komuniakce ze štěrkodrtě" 39</t>
  </si>
  <si>
    <t>1596032987</t>
  </si>
  <si>
    <t>"Panelová komunikace" 71</t>
  </si>
  <si>
    <t>997221825</t>
  </si>
  <si>
    <t>-1786032721</t>
  </si>
  <si>
    <t>997221855</t>
  </si>
  <si>
    <t>-366897302</t>
  </si>
  <si>
    <t>SO 33 - Staveništní přípojka NN</t>
  </si>
  <si>
    <t>5/PRE - Stavební odběr, část PRE</t>
  </si>
  <si>
    <t>101512524</t>
  </si>
  <si>
    <t>000103210</t>
  </si>
  <si>
    <t>koncovka rozděl.SEH4 78-36/95-240/CELLPACK</t>
  </si>
  <si>
    <t>-1642942186</t>
  </si>
  <si>
    <t>210220001.P</t>
  </si>
  <si>
    <t>Montáž uzemňovacího vedení vodičů FeZn pomocí svorek na povrchu páskou do 120 mm2</t>
  </si>
  <si>
    <t>-659848517</t>
  </si>
  <si>
    <t>Montáž uzemňovacího vedení s upevněním, propojením a připojením pomocí svorek na povrchu vodičů FeZn páskou průřezu do 120 mm²</t>
  </si>
  <si>
    <t>-1822247645</t>
  </si>
  <si>
    <t>000103710</t>
  </si>
  <si>
    <t>svorka zemnicí SR 02 (pásek-pásek) (připojení na zem. soustavu RIS)</t>
  </si>
  <si>
    <t>-1615809347</t>
  </si>
  <si>
    <t>svorka zemnicí SR 02 (pásek-pásek)</t>
  </si>
  <si>
    <t>-1673803809</t>
  </si>
  <si>
    <t>000108159</t>
  </si>
  <si>
    <t xml:space="preserve">kabel AYKY 3x240+120  1kV</t>
  </si>
  <si>
    <t>-1772988828</t>
  </si>
  <si>
    <t>Odběrová přihláška - revizní technik</t>
  </si>
  <si>
    <t>1784108951</t>
  </si>
  <si>
    <t>460200143.P</t>
  </si>
  <si>
    <t>Hloubení kabelových zapažených a nezapažených rýh ručně š 35 cm, hl 60 cm, v hornině tř 3</t>
  </si>
  <si>
    <t>648674871</t>
  </si>
  <si>
    <t>Hloubení kabelových rýh včetně urovnání dna, přemístění výkopku do vzdálenosti 3 m od okraje jámy nebo naložení na dopravní prostředek ručně šířky 35 cm, hloubky 60 cm, v hornině třídy 3</t>
  </si>
  <si>
    <t>000117356</t>
  </si>
  <si>
    <t>Staveništní rozvaděč</t>
  </si>
  <si>
    <t>-1088556381</t>
  </si>
  <si>
    <t>skříň přípojk. SS 102/KVF4S (SP5/2-V)</t>
  </si>
  <si>
    <t>704199584</t>
  </si>
  <si>
    <t>685578248</t>
  </si>
  <si>
    <t>460560123.P</t>
  </si>
  <si>
    <t>-949631890</t>
  </si>
  <si>
    <t>460680151.P</t>
  </si>
  <si>
    <t xml:space="preserve">Vybourání otvorů ve zdivu  do 0,25 m2, tloušťky do 45 cm</t>
  </si>
  <si>
    <t>183959558</t>
  </si>
  <si>
    <t>Průchody zdivem vybourání otvoru ve zdivu kamenném plochy do 0,25 m2 a tloušťky do 45 cm</t>
  </si>
  <si>
    <t>460270176.P</t>
  </si>
  <si>
    <t>Zazdění drážky pro kabel</t>
  </si>
  <si>
    <t>1666872635</t>
  </si>
  <si>
    <t>Pilíře a skříně pro rozvod NN zazdění a začištění skříně včetně vysekání otvoru pro skříň a kabelový svod ve zdivu a obnovy okolní povrchové úpravy SR 3</t>
  </si>
  <si>
    <t>Inženýrská činnost při realizaci stavby, tech.podm. a zajištění stavebního odběru na PREdi, a.s.</t>
  </si>
  <si>
    <t>117544447</t>
  </si>
  <si>
    <t>1210559101</t>
  </si>
  <si>
    <t>5/ODB - Stavební odběr, část odběratel</t>
  </si>
  <si>
    <t>210100003.P</t>
  </si>
  <si>
    <t>Ukončení vodičů v rozváděči nebo na přístroji včetně zapojení průřezu žíly do 16 mm2</t>
  </si>
  <si>
    <t>698971019</t>
  </si>
  <si>
    <t>Ukončení vodičů izolovaných s označením a zapojením v rozváděči nebo na přístroji průřezu žíly do 16 mm2</t>
  </si>
  <si>
    <t>740721989</t>
  </si>
  <si>
    <t>210810014.P</t>
  </si>
  <si>
    <t>-1861567850</t>
  </si>
  <si>
    <t>kabel CYKY 4x16</t>
  </si>
  <si>
    <t>978039029</t>
  </si>
  <si>
    <t>-157833836</t>
  </si>
  <si>
    <t>1811769489</t>
  </si>
  <si>
    <t>DIO - Dopravně inženýrské opatření</t>
  </si>
  <si>
    <t xml:space="preserve">    762 - Konstrukce tesařské</t>
  </si>
  <si>
    <t>913111115-1</t>
  </si>
  <si>
    <t>Příplatek za polep dočasné dopravní značky samostatné základní</t>
  </si>
  <si>
    <t>-1682652522</t>
  </si>
  <si>
    <t>Příplatek za polep dočasné dopravní značky samostatné základní dle dokumentace pro osazení DIO</t>
  </si>
  <si>
    <t>"IS11b" 9</t>
  </si>
  <si>
    <t>"(B1+)E13" 4</t>
  </si>
  <si>
    <t>"(B1+)E3a" 2</t>
  </si>
  <si>
    <t>"(C2c+)E13" 1</t>
  </si>
  <si>
    <t>"(C2b+)E13" 1</t>
  </si>
  <si>
    <t>913111116-1</t>
  </si>
  <si>
    <t>Příplatek za polep dočasné dopravní značky samostatné zvětšené</t>
  </si>
  <si>
    <t>-897057175</t>
  </si>
  <si>
    <t>Příplatek za polep dočasné dopravní značky samostatné zvětšené dle dokumentace pro osazení DIO</t>
  </si>
  <si>
    <t>"IP22" 9</t>
  </si>
  <si>
    <t>"IS11a" 2</t>
  </si>
  <si>
    <t>"IP22 - provizorní zastávka" 2</t>
  </si>
  <si>
    <t>913111115</t>
  </si>
  <si>
    <t>Montáž a demontáž dočasné dopravní značky samostatné základní</t>
  </si>
  <si>
    <t>-1703881204</t>
  </si>
  <si>
    <t>Montáž a demontáž dočasných dopravních značek samostatných značek základních</t>
  </si>
  <si>
    <t>Poznámka k položce:_x000d_
provizorní DZ v majetku zhotovitele</t>
  </si>
  <si>
    <t>913111215</t>
  </si>
  <si>
    <t>Příplatek k dočasné dopravní značce samostatné základní za první a ZKD den použití</t>
  </si>
  <si>
    <t>-902042750</t>
  </si>
  <si>
    <t>Montáž a demontáž dočasných dopravních značek Příplatek za první a každý další den použití dočasných dopravních značek k ceně 11-1115</t>
  </si>
  <si>
    <t>"(B1+)E13" 4*275</t>
  </si>
  <si>
    <t>"(B1+)E3a" 2*275</t>
  </si>
  <si>
    <t>"(C2c+)E13" 1*275</t>
  </si>
  <si>
    <t>"(C2b+)E13" 1*275</t>
  </si>
  <si>
    <t>913121111</t>
  </si>
  <si>
    <t>Montáž a demontáž dočasné dopravní značky kompletní základní</t>
  </si>
  <si>
    <t>-1495161496</t>
  </si>
  <si>
    <t>"Zřízení a odstranění provizorní zastávky MHD - IJ4c - označník zastávky" 1</t>
  </si>
  <si>
    <t>"B1(+E13)" 4</t>
  </si>
  <si>
    <t>"B1(+E3a)" 2</t>
  </si>
  <si>
    <t>"C2c(+E13)" 1</t>
  </si>
  <si>
    <t>"C2b(+E13)" 1</t>
  </si>
  <si>
    <t>913121211</t>
  </si>
  <si>
    <t>Příplatek k dočasné dopravní značce kompletní základní za první a ZKD den použití</t>
  </si>
  <si>
    <t>1191576072</t>
  </si>
  <si>
    <t>Montáž a demontáž dočasných dopravních značek Příplatek za první a každý další den použití dočasných dopravních značek k ceně 12-1111</t>
  </si>
  <si>
    <t>"IS11b" 9*275</t>
  </si>
  <si>
    <t>"Zřízení a odstranění provizorní zastávky MHD - IJ4c - označník zastávky" 1*275</t>
  </si>
  <si>
    <t>913121112</t>
  </si>
  <si>
    <t>Montáž a demontáž dočasné dopravní značky kompletní zvětšené</t>
  </si>
  <si>
    <t>-1141227662</t>
  </si>
  <si>
    <t>Montáž a demontáž dočasných dopravních značek kompletních značek vč. podstavce a sloupku zvětšených</t>
  </si>
  <si>
    <t>Poznámka k položce:_x000d_
provizorní DZ v majetku zhotovitele_x000d_
montáž na 2 sloupky s podstavci</t>
  </si>
  <si>
    <t>"IP22 - provizorní zastávka MHD" 2</t>
  </si>
  <si>
    <t>913121212</t>
  </si>
  <si>
    <t>Příplatek k dočasné dopravní značce kompletní zvětšené za první a ZKD den použití</t>
  </si>
  <si>
    <t>-384118539</t>
  </si>
  <si>
    <t>Montáž a demontáž dočasných dopravních značek Příplatek za první a každý další den použití dočasných dopravních značek k ceně 12-1112</t>
  </si>
  <si>
    <t>"IP22" 9*275</t>
  </si>
  <si>
    <t>"IS11a" 2*275</t>
  </si>
  <si>
    <t>"IP22 - provizorní zastávka MHD" 2*275</t>
  </si>
  <si>
    <t>745215226</t>
  </si>
  <si>
    <t>Poznámka k položce:_x000d_
položka zahrnuje dovoz ze skladu TSK ze 20 km, montáž na 2 sloupky s podstavci, demontáž, odvoz do skladu TSK do 20 km</t>
  </si>
  <si>
    <t>"IP22 „TSK – omlouváme se za dočasné omezení provozu“ " 2</t>
  </si>
  <si>
    <t>1010927607</t>
  </si>
  <si>
    <t>"IP22 „TSK – omlouváme se za dočasné omezení provozu“ " 2*275</t>
  </si>
  <si>
    <t>913221111</t>
  </si>
  <si>
    <t>Montáž a demontáž dočasné dopravní zábrany světelné šířky 1,5 m se 3 světly</t>
  </si>
  <si>
    <t>-1317422551</t>
  </si>
  <si>
    <t>Montáž a demontáž dočasných dopravních zábran světelných včetně zásobníku na akumulátor, šířky 1,5 m, 3 světla</t>
  </si>
  <si>
    <t>"Z2 + 3x S7 typ 1 vč. 2 sloupků a podstavců a baterie" 6</t>
  </si>
  <si>
    <t>913221211</t>
  </si>
  <si>
    <t>Příplatek k dočasné dopravní zábraně světelné šířky 1,5m se 3 světly za první a ZKD den použití</t>
  </si>
  <si>
    <t>704388921</t>
  </si>
  <si>
    <t>Montáž a demontáž dočasných dopravních zábran Příplatek za první a každý další den použití dočasných dopravních zábran k ceně 22-1111</t>
  </si>
  <si>
    <t>"Z2 + 3x S7 typ 1 vč. 2 sloupků a podstavců a baterie" 6*275</t>
  </si>
  <si>
    <t>913911111</t>
  </si>
  <si>
    <t>Montáž a demontáž akumulátoru dočasného dopravního značení olověného 12 V/7,2 Ah</t>
  </si>
  <si>
    <t>-1703718997</t>
  </si>
  <si>
    <t>Montáž a demontáž akumulátorů a zásobníků dočasného dopravního značení akumulátoru olověného 12V/7,2 Ah</t>
  </si>
  <si>
    <t>913911211</t>
  </si>
  <si>
    <t>Příplatek k dočasnému akumulátor 12V/7,2 Ah za první a ZKD den použití</t>
  </si>
  <si>
    <t>-708421246</t>
  </si>
  <si>
    <t>Montáž a demontáž akumulátorů a zásobníků dočasného dopravního značení Příplatek za první a každý další den použití akumulátorů a zásobníků dočasného dopravního značení k ceně 91-1111</t>
  </si>
  <si>
    <t>913921131</t>
  </si>
  <si>
    <t>Dočasné omezení platnosti zakrytí základní dopravní značky</t>
  </si>
  <si>
    <t>-634446289</t>
  </si>
  <si>
    <t>Dočasné omezení platnosti základní dopravní značky zakrytí značky</t>
  </si>
  <si>
    <t>"Dočasné zneplatnění značky (zakrytím nebo přelepením oranžovou páskou) – zřízení" 20</t>
  </si>
  <si>
    <t>913921132</t>
  </si>
  <si>
    <t>Dočasné omezení platnosti odkrytí základní dopravní značky</t>
  </si>
  <si>
    <t>-792713692</t>
  </si>
  <si>
    <t>Dočasné omezení platnosti základní dopravní značky odkrytí značky</t>
  </si>
  <si>
    <t>"Dočasné zneplatnění značky (zakrytím nebo přelepením oranžovou páskou) – odstranění" 20</t>
  </si>
  <si>
    <t>913921131-1</t>
  </si>
  <si>
    <t>Dočasné omezení platnosti zakrytí označníku zastávky</t>
  </si>
  <si>
    <t>-1822774705</t>
  </si>
  <si>
    <t>Dočasné omezení platnosti označníku zastávky</t>
  </si>
  <si>
    <t>"Dočasné zrušení zastávky MHD „Pučálka“ (zakrytí označníku)" 1</t>
  </si>
  <si>
    <t>913921132-1</t>
  </si>
  <si>
    <t>-1922054172</t>
  </si>
  <si>
    <t>"Dočasné zrušení zastávky MHD „Pučálka“ (odkrytí označníku)" 1</t>
  </si>
  <si>
    <t>915111116</t>
  </si>
  <si>
    <t>Vodorovné dopravní značení dělící čáry souvislé š 125 mm retroreflexní žlutá barva</t>
  </si>
  <si>
    <t>-2060762202</t>
  </si>
  <si>
    <t>Vodorovné dopravní značení stříkané barvou dělící čára šířky 125 mm souvislá žlutá retroreflexní</t>
  </si>
  <si>
    <t>"Zřízení a odstranění provizorní zastávky MHD"</t>
  </si>
  <si>
    <t>"dočasné VDZ V11a" 50</t>
  </si>
  <si>
    <t>"obnova během výstavby 2x" 2*50</t>
  </si>
  <si>
    <t>-1779212500</t>
  </si>
  <si>
    <t>935112112-1</t>
  </si>
  <si>
    <t>Osazení a následné odstranění provizorního nástupiště</t>
  </si>
  <si>
    <t>1342822789</t>
  </si>
  <si>
    <t>Osazení a následné odstranění provizorního nástupiště vč. jeho likvidace</t>
  </si>
  <si>
    <t>Poznámka k položce:_x000d_
konstrukce nástupiště viz. Tesářské konstrukce, nátěry</t>
  </si>
  <si>
    <t>"Zřízení a odstranění provizorní zastávky MHD - dřevěné molo 2x12 m" 2*12</t>
  </si>
  <si>
    <t>-1442808973</t>
  </si>
  <si>
    <t>-1238467854</t>
  </si>
  <si>
    <t>762</t>
  </si>
  <si>
    <t>Konstrukce tesařské</t>
  </si>
  <si>
    <t>762081510</t>
  </si>
  <si>
    <t>Plošné hoblování hraněného řeziva na staveništi</t>
  </si>
  <si>
    <t>1868748795</t>
  </si>
  <si>
    <t>Práce společné pro tesařské konstrukce hoblování hraněného řeziva zabudovaného do konstrukce plošné prkna, fošny</t>
  </si>
  <si>
    <t>"Zřízení a odstranění provizorní zastávky MHD - dřevěné molo 2x12 m"</t>
  </si>
  <si>
    <t>"krycí prkna 25mm" 2*12</t>
  </si>
  <si>
    <t>762083122</t>
  </si>
  <si>
    <t>Impregnace řeziva proti dřevokaznému hmyzu, houbám a plísním máčením třída ohrožení 3 a 4</t>
  </si>
  <si>
    <t>487625259</t>
  </si>
  <si>
    <t>Práce společné pro tesařské konstrukce impregnace řeziva máčením proti dřevokaznému hmyzu, houbám a plísním, třída ohrožení 3 a 4 (dřevo v exteriéru)</t>
  </si>
  <si>
    <t>"podkladní hranoly 10/14 á 1m" 13*2,0*0,1*0,14</t>
  </si>
  <si>
    <t>"krycí prkna 25mm" 2*12*0,025</t>
  </si>
  <si>
    <t>762713120</t>
  </si>
  <si>
    <t>Montáž prostorové vázané kce z hraněného řeziva průřezové plochy do 224 cm2</t>
  </si>
  <si>
    <t>459572599</t>
  </si>
  <si>
    <t>Montáž prostorových vázaných konstrukcí z řeziva hraněného nebo polohraněného průřezové plochy přes 120 do 224 cm2</t>
  </si>
  <si>
    <t>"podkladní hranoly 10/14 á 1m" 13*2,0</t>
  </si>
  <si>
    <t>60512130</t>
  </si>
  <si>
    <t>hranol stavební řezivo průřezu do 224cm2 do dl 6m</t>
  </si>
  <si>
    <t>2006381522</t>
  </si>
  <si>
    <t>762812140</t>
  </si>
  <si>
    <t>Montáž vrchního záklopu z hoblovaných prken na sraz spáry nekryté</t>
  </si>
  <si>
    <t>798507532</t>
  </si>
  <si>
    <t>Záklop stropů montáž (materiál ve specifikaci) z prken hoblovaných s olištováním kolem zdí vrchního na sraz, spáry nekryté</t>
  </si>
  <si>
    <t>60515111</t>
  </si>
  <si>
    <t>řezivo jehličnaté boční prkno 20-30mm</t>
  </si>
  <si>
    <t>-1491591875</t>
  </si>
  <si>
    <t>762895000</t>
  </si>
  <si>
    <t>Spojovací prostředky pro montáž záklopu, stropnice a podbíjení</t>
  </si>
  <si>
    <t>916934385</t>
  </si>
  <si>
    <t>Spojovací prostředky záklopu stropů, stropnic, podbíjení hřebíky, svory</t>
  </si>
  <si>
    <t>998762101</t>
  </si>
  <si>
    <t>Přesun hmot tonážní pro kce tesařské v objektech v do 6 m</t>
  </si>
  <si>
    <t>-1015837336</t>
  </si>
  <si>
    <t>Přesun hmot pro konstrukce tesařské stanovený z hmotnosti přesunovaného materiálu vodorovná dopravní vzdálenost do 50 m v objektech výšky do 6 m</t>
  </si>
  <si>
    <t>783214101</t>
  </si>
  <si>
    <t>Základní jednonásobný syntetický nátěr tesařských konstrukcí</t>
  </si>
  <si>
    <t>1156613182</t>
  </si>
  <si>
    <t>Základní nátěr tesařských konstrukcí jednonásobný syntetický</t>
  </si>
  <si>
    <t>VON - Vedlejší a ostatní náklady</t>
  </si>
  <si>
    <t xml:space="preserve">    VRN3 - Zařízení staveniště</t>
  </si>
  <si>
    <t xml:space="preserve">    VRN6 - Územní vlivy</t>
  </si>
  <si>
    <t xml:space="preserve">    VRN7 - Provozní vlivy</t>
  </si>
  <si>
    <t>011503000</t>
  </si>
  <si>
    <t>Stavební průzkum bez rozlišení</t>
  </si>
  <si>
    <t>2127871974</t>
  </si>
  <si>
    <t>"vytyčení inženýrských sítí jejich správci" 1</t>
  </si>
  <si>
    <t>012002000</t>
  </si>
  <si>
    <t>Geodetické práce</t>
  </si>
  <si>
    <t>-966744931</t>
  </si>
  <si>
    <t>Poznámka k položce:_x000d_
pro celou stavbu</t>
  </si>
  <si>
    <t>013203000</t>
  </si>
  <si>
    <t>Dokumentace stavby bez rozlišení</t>
  </si>
  <si>
    <t>383158716</t>
  </si>
  <si>
    <t>"Podrobný pasport uličního prostoru vč. přilehlých nemovitostí" 1</t>
  </si>
  <si>
    <t>013254000</t>
  </si>
  <si>
    <t>269409651</t>
  </si>
  <si>
    <t>-987747416</t>
  </si>
  <si>
    <t>"Podrobný plán BOZP" 1</t>
  </si>
  <si>
    <t>"Povodňový plán po dobu výstavby" 1</t>
  </si>
  <si>
    <t>"Havarijní plán po dobu výstavby" 1</t>
  </si>
  <si>
    <t>"Povodňový plán ke kolaudaci" 1</t>
  </si>
  <si>
    <t>VRN3</t>
  </si>
  <si>
    <t>Zařízení staveniště</t>
  </si>
  <si>
    <t>030001000</t>
  </si>
  <si>
    <t>1602937876</t>
  </si>
  <si>
    <t>Poznámka k položce:_x000d_
1% z celkových stavebních nákladů</t>
  </si>
  <si>
    <t>034503000</t>
  </si>
  <si>
    <t>Informační tabule na staveništi</t>
  </si>
  <si>
    <t>-101617902</t>
  </si>
  <si>
    <t>"informační tabule TSK s údaji o stavbě" 2</t>
  </si>
  <si>
    <t>041002000</t>
  </si>
  <si>
    <t>Dozory</t>
  </si>
  <si>
    <t>-1240279520</t>
  </si>
  <si>
    <t>"Dohled odborného dendrologa při provádění prací v blízkosti stávajících dřevin a kácení" 1</t>
  </si>
  <si>
    <t>-63428778</t>
  </si>
  <si>
    <t>"Místní šetření s pasportem příjezdových komunikací – před a po stavbě" 1</t>
  </si>
  <si>
    <t>VRN6</t>
  </si>
  <si>
    <t>Územní vlivy</t>
  </si>
  <si>
    <t>060001000</t>
  </si>
  <si>
    <t>-739298528</t>
  </si>
  <si>
    <t>Poznámka k položce:_x000d_
4% z celkových stavebních nákladů</t>
  </si>
  <si>
    <t>VRN7</t>
  </si>
  <si>
    <t>Provozní vlivy</t>
  </si>
  <si>
    <t>072103002</t>
  </si>
  <si>
    <t>Projednání DIO a zajištění DIR komunikace I. třídy</t>
  </si>
  <si>
    <t>1345257845</t>
  </si>
  <si>
    <t>Poznámka k položce:_x000d_
vč. příp. aktualizace návrhu DIO_x000d_
Stávající komunikace Horoměřická je v opravovaném úseku dvoupruhová obousměrná komunikace, dle rozhodnutí Magistrátu hl. m. Prahy, odboru dopravy je komunikace Horoměřická zařazena do sítě místních komunikací I. třídy, za hranicí hl. m. Prahy zatří-děna jako komunikace II. třídy č. II/240.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</si>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</sst>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1" fillId="0" borderId="15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worksheet" Target="worksheets/sheet37.xml" /><Relationship Id="rId38" Type="http://schemas.openxmlformats.org/officeDocument/2006/relationships/styles" Target="styles.xml" /><Relationship Id="rId39" Type="http://schemas.openxmlformats.org/officeDocument/2006/relationships/theme" Target="theme/theme1.xml" /><Relationship Id="rId40" Type="http://schemas.openxmlformats.org/officeDocument/2006/relationships/calcChain" Target="calcChain.xml" /><Relationship Id="rId4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drawing" Target="../drawings/drawing27.xml" /></Relationships>
</file>

<file path=xl/worksheets/_rels/sheet28.xml.rels>&#65279;<?xml version="1.0" encoding="utf-8"?><Relationships xmlns="http://schemas.openxmlformats.org/package/2006/relationships"><Relationship Id="rId1" Type="http://schemas.openxmlformats.org/officeDocument/2006/relationships/drawing" Target="../drawings/drawing28.xml" /></Relationships>
</file>

<file path=xl/worksheets/_rels/sheet29.xml.rels>&#65279;<?xml version="1.0" encoding="utf-8"?><Relationships xmlns="http://schemas.openxmlformats.org/package/2006/relationships"><Relationship Id="rId1" Type="http://schemas.openxmlformats.org/officeDocument/2006/relationships/drawing" Target="../drawings/drawing29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30.xml.rels>&#65279;<?xml version="1.0" encoding="utf-8"?><Relationships xmlns="http://schemas.openxmlformats.org/package/2006/relationships"><Relationship Id="rId1" Type="http://schemas.openxmlformats.org/officeDocument/2006/relationships/drawing" Target="../drawings/drawing30.xml" /></Relationships>
</file>

<file path=xl/worksheets/_rels/sheet31.xml.rels>&#65279;<?xml version="1.0" encoding="utf-8"?><Relationships xmlns="http://schemas.openxmlformats.org/package/2006/relationships"><Relationship Id="rId1" Type="http://schemas.openxmlformats.org/officeDocument/2006/relationships/drawing" Target="../drawings/drawing31.xml" /></Relationships>
</file>

<file path=xl/worksheets/_rels/sheet32.xml.rels>&#65279;<?xml version="1.0" encoding="utf-8"?><Relationships xmlns="http://schemas.openxmlformats.org/package/2006/relationships"><Relationship Id="rId1" Type="http://schemas.openxmlformats.org/officeDocument/2006/relationships/drawing" Target="../drawings/drawing32.xml" /></Relationships>
</file>

<file path=xl/worksheets/_rels/sheet33.xml.rels>&#65279;<?xml version="1.0" encoding="utf-8"?><Relationships xmlns="http://schemas.openxmlformats.org/package/2006/relationships"><Relationship Id="rId1" Type="http://schemas.openxmlformats.org/officeDocument/2006/relationships/drawing" Target="../drawings/drawing33.xml" /></Relationships>
</file>

<file path=xl/worksheets/_rels/sheet34.xml.rels>&#65279;<?xml version="1.0" encoding="utf-8"?><Relationships xmlns="http://schemas.openxmlformats.org/package/2006/relationships"><Relationship Id="rId1" Type="http://schemas.openxmlformats.org/officeDocument/2006/relationships/drawing" Target="../drawings/drawing34.xml" /></Relationships>
</file>

<file path=xl/worksheets/_rels/sheet35.xml.rels>&#65279;<?xml version="1.0" encoding="utf-8"?><Relationships xmlns="http://schemas.openxmlformats.org/package/2006/relationships"><Relationship Id="rId1" Type="http://schemas.openxmlformats.org/officeDocument/2006/relationships/drawing" Target="../drawings/drawing35.xml" /></Relationships>
</file>

<file path=xl/worksheets/_rels/sheet36.xml.rels>&#65279;<?xml version="1.0" encoding="utf-8"?><Relationships xmlns="http://schemas.openxmlformats.org/package/2006/relationships"><Relationship Id="rId1" Type="http://schemas.openxmlformats.org/officeDocument/2006/relationships/drawing" Target="../drawings/drawing36.xml" /></Relationships>
</file>

<file path=xl/worksheets/_rels/sheet3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4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42</v>
      </c>
      <c r="E29" s="47"/>
      <c r="F29" s="33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32"/>
    </row>
    <row r="30" s="2" customFormat="1" ht="14.4" customHeight="1">
      <c r="B30" s="46"/>
      <c r="C30" s="47"/>
      <c r="D30" s="47"/>
      <c r="E30" s="47"/>
      <c r="F30" s="33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32"/>
    </row>
    <row r="31" hidden="1" s="2" customFormat="1" ht="14.4" customHeight="1">
      <c r="B31" s="46"/>
      <c r="C31" s="47"/>
      <c r="D31" s="47"/>
      <c r="E31" s="47"/>
      <c r="F31" s="33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32"/>
    </row>
    <row r="32" hidden="1" s="2" customFormat="1" ht="14.4" customHeight="1">
      <c r="B32" s="46"/>
      <c r="C32" s="47"/>
      <c r="D32" s="47"/>
      <c r="E32" s="47"/>
      <c r="F32" s="33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32"/>
    </row>
    <row r="33" hidden="1" s="2" customFormat="1" ht="14.4" customHeight="1">
      <c r="B33" s="46"/>
      <c r="C33" s="47"/>
      <c r="D33" s="47"/>
      <c r="E33" s="47"/>
      <c r="F33" s="33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1"/>
      <c r="D35" s="52" t="s">
        <v>48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49</v>
      </c>
      <c r="U35" s="53"/>
      <c r="V35" s="53"/>
      <c r="W35" s="53"/>
      <c r="X35" s="55" t="s">
        <v>50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4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4"/>
    </row>
    <row r="42" s="1" customFormat="1" ht="24.96" customHeight="1">
      <c r="B42" s="39"/>
      <c r="C42" s="24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1" customFormat="1" ht="12" customHeight="1">
      <c r="B44" s="39"/>
      <c r="C44" s="33" t="s">
        <v>13</v>
      </c>
      <c r="D44" s="40"/>
      <c r="E44" s="40"/>
      <c r="F44" s="40"/>
      <c r="G44" s="40"/>
      <c r="H44" s="40"/>
      <c r="I44" s="40"/>
      <c r="J44" s="40"/>
      <c r="K44" s="40"/>
      <c r="L44" s="40" t="str">
        <f>K5</f>
        <v>999615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="3" customFormat="1" ht="36.96" customHeight="1">
      <c r="B45" s="62"/>
      <c r="C45" s="63" t="s">
        <v>16</v>
      </c>
      <c r="D45" s="64"/>
      <c r="E45" s="64"/>
      <c r="F45" s="64"/>
      <c r="G45" s="64"/>
      <c r="H45" s="64"/>
      <c r="I45" s="64"/>
      <c r="J45" s="64"/>
      <c r="K45" s="64"/>
      <c r="L45" s="65" t="str">
        <f>K6</f>
        <v>Horoměřická S 071 - most, Praha 6, č. akce 999615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6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67" t="str">
        <f>IF(K8="","",K8)</f>
        <v>ul. Horoměřická / Pod Habrovkou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68" t="str">
        <f>IF(AN8= "","",AN8)</f>
        <v>28. 1. 2019</v>
      </c>
      <c r="AN47" s="68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3.6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40" t="str">
        <f>IF(E11= "","",E11)</f>
        <v>TSK hl.m. Prahy, a.s.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31</v>
      </c>
      <c r="AJ49" s="40"/>
      <c r="AK49" s="40"/>
      <c r="AL49" s="40"/>
      <c r="AM49" s="69" t="str">
        <f>IF(E17="","",E17)</f>
        <v>AGA Letiště, spol. s r.o.</v>
      </c>
      <c r="AN49" s="40"/>
      <c r="AO49" s="40"/>
      <c r="AP49" s="40"/>
      <c r="AQ49" s="40"/>
      <c r="AR49" s="44"/>
      <c r="AS49" s="70" t="s">
        <v>52</v>
      </c>
      <c r="AT49" s="71"/>
      <c r="AU49" s="72"/>
      <c r="AV49" s="72"/>
      <c r="AW49" s="72"/>
      <c r="AX49" s="72"/>
      <c r="AY49" s="72"/>
      <c r="AZ49" s="72"/>
      <c r="BA49" s="72"/>
      <c r="BB49" s="72"/>
      <c r="BC49" s="72"/>
      <c r="BD49" s="73"/>
    </row>
    <row r="50" s="1" customFormat="1" ht="13.65" customHeight="1">
      <c r="B50" s="39"/>
      <c r="C50" s="33" t="s">
        <v>29</v>
      </c>
      <c r="D50" s="40"/>
      <c r="E50" s="40"/>
      <c r="F50" s="40"/>
      <c r="G50" s="40"/>
      <c r="H50" s="40"/>
      <c r="I50" s="40"/>
      <c r="J50" s="40"/>
      <c r="K50" s="40"/>
      <c r="L50" s="40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34</v>
      </c>
      <c r="AJ50" s="40"/>
      <c r="AK50" s="40"/>
      <c r="AL50" s="40"/>
      <c r="AM50" s="69" t="str">
        <f>IF(E20="","",E20)</f>
        <v xml:space="preserve"> </v>
      </c>
      <c r="AN50" s="40"/>
      <c r="AO50" s="40"/>
      <c r="AP50" s="40"/>
      <c r="AQ50" s="40"/>
      <c r="AR50" s="44"/>
      <c r="AS50" s="74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8"/>
      <c r="AT51" s="79"/>
      <c r="AU51" s="80"/>
      <c r="AV51" s="80"/>
      <c r="AW51" s="80"/>
      <c r="AX51" s="80"/>
      <c r="AY51" s="80"/>
      <c r="AZ51" s="80"/>
      <c r="BA51" s="80"/>
      <c r="BB51" s="80"/>
      <c r="BC51" s="80"/>
      <c r="BD51" s="81"/>
    </row>
    <row r="52" s="1" customFormat="1" ht="29.28" customHeight="1">
      <c r="B52" s="39"/>
      <c r="C52" s="82" t="s">
        <v>53</v>
      </c>
      <c r="D52" s="83"/>
      <c r="E52" s="83"/>
      <c r="F52" s="83"/>
      <c r="G52" s="83"/>
      <c r="H52" s="84"/>
      <c r="I52" s="85" t="s">
        <v>54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">
        <v>55</v>
      </c>
      <c r="AH52" s="83"/>
      <c r="AI52" s="83"/>
      <c r="AJ52" s="83"/>
      <c r="AK52" s="83"/>
      <c r="AL52" s="83"/>
      <c r="AM52" s="83"/>
      <c r="AN52" s="85" t="s">
        <v>56</v>
      </c>
      <c r="AO52" s="83"/>
      <c r="AP52" s="83"/>
      <c r="AQ52" s="87" t="s">
        <v>57</v>
      </c>
      <c r="AR52" s="44"/>
      <c r="AS52" s="88" t="s">
        <v>58</v>
      </c>
      <c r="AT52" s="89" t="s">
        <v>59</v>
      </c>
      <c r="AU52" s="89" t="s">
        <v>60</v>
      </c>
      <c r="AV52" s="89" t="s">
        <v>61</v>
      </c>
      <c r="AW52" s="89" t="s">
        <v>62</v>
      </c>
      <c r="AX52" s="89" t="s">
        <v>63</v>
      </c>
      <c r="AY52" s="89" t="s">
        <v>64</v>
      </c>
      <c r="AZ52" s="89" t="s">
        <v>65</v>
      </c>
      <c r="BA52" s="89" t="s">
        <v>66</v>
      </c>
      <c r="BB52" s="89" t="s">
        <v>67</v>
      </c>
      <c r="BC52" s="89" t="s">
        <v>68</v>
      </c>
      <c r="BD52" s="90" t="s">
        <v>69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70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ROUND(AG55+AG58+AG59+AG68+AG75+AG84+AG85+SUM(AG88:AG95)+AG98+AG99,2)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19</v>
      </c>
      <c r="AR54" s="100"/>
      <c r="AS54" s="101">
        <f>ROUND(AS55+AS58+AS59+AS68+AS75+AS84+AS85+SUM(AS88:AS95)+AS98+AS99,2)</f>
        <v>0</v>
      </c>
      <c r="AT54" s="102">
        <f>ROUND(SUM(AV54:AW54),2)</f>
        <v>0</v>
      </c>
      <c r="AU54" s="103">
        <f>ROUND(AU55+AU58+AU59+AU68+AU75+AU84+AU85+SUM(AU88:AU95)+AU98+AU99,5)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ROUND(AZ55+AZ58+AZ59+AZ68+AZ75+AZ84+AZ85+SUM(AZ88:AZ95)+AZ98+AZ99,2)</f>
        <v>0</v>
      </c>
      <c r="BA54" s="102">
        <f>ROUND(BA55+BA58+BA59+BA68+BA75+BA84+BA85+SUM(BA88:BA95)+BA98+BA99,2)</f>
        <v>0</v>
      </c>
      <c r="BB54" s="102">
        <f>ROUND(BB55+BB58+BB59+BB68+BB75+BB84+BB85+SUM(BB88:BB95)+BB98+BB99,2)</f>
        <v>0</v>
      </c>
      <c r="BC54" s="102">
        <f>ROUND(BC55+BC58+BC59+BC68+BC75+BC84+BC85+SUM(BC88:BC95)+BC98+BC99,2)</f>
        <v>0</v>
      </c>
      <c r="BD54" s="104">
        <f>ROUND(BD55+BD58+BD59+BD68+BD75+BD84+BD85+SUM(BD88:BD95)+BD98+BD99,2)</f>
        <v>0</v>
      </c>
      <c r="BS54" s="105" t="s">
        <v>71</v>
      </c>
      <c r="BT54" s="105" t="s">
        <v>72</v>
      </c>
      <c r="BU54" s="106" t="s">
        <v>73</v>
      </c>
      <c r="BV54" s="105" t="s">
        <v>74</v>
      </c>
      <c r="BW54" s="105" t="s">
        <v>5</v>
      </c>
      <c r="BX54" s="105" t="s">
        <v>75</v>
      </c>
      <c r="CL54" s="105" t="s">
        <v>19</v>
      </c>
    </row>
    <row r="55" s="5" customFormat="1" ht="16.5" customHeight="1">
      <c r="B55" s="107"/>
      <c r="C55" s="108"/>
      <c r="D55" s="109" t="s">
        <v>76</v>
      </c>
      <c r="E55" s="109"/>
      <c r="F55" s="109"/>
      <c r="G55" s="109"/>
      <c r="H55" s="109"/>
      <c r="I55" s="110"/>
      <c r="J55" s="109" t="s">
        <v>77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ROUND(SUM(AG56:AG57),2)</f>
        <v>0</v>
      </c>
      <c r="AH55" s="110"/>
      <c r="AI55" s="110"/>
      <c r="AJ55" s="110"/>
      <c r="AK55" s="110"/>
      <c r="AL55" s="110"/>
      <c r="AM55" s="110"/>
      <c r="AN55" s="112">
        <f>SUM(AG55,AT55)</f>
        <v>0</v>
      </c>
      <c r="AO55" s="110"/>
      <c r="AP55" s="110"/>
      <c r="AQ55" s="113" t="s">
        <v>78</v>
      </c>
      <c r="AR55" s="114"/>
      <c r="AS55" s="115">
        <f>ROUND(SUM(AS56:AS57),2)</f>
        <v>0</v>
      </c>
      <c r="AT55" s="116">
        <f>ROUND(SUM(AV55:AW55),2)</f>
        <v>0</v>
      </c>
      <c r="AU55" s="117">
        <f>ROUND(SUM(AU56:AU57),5)</f>
        <v>0</v>
      </c>
      <c r="AV55" s="116">
        <f>ROUND(AZ55*L29,2)</f>
        <v>0</v>
      </c>
      <c r="AW55" s="116">
        <f>ROUND(BA55*L30,2)</f>
        <v>0</v>
      </c>
      <c r="AX55" s="116">
        <f>ROUND(BB55*L29,2)</f>
        <v>0</v>
      </c>
      <c r="AY55" s="116">
        <f>ROUND(BC55*L30,2)</f>
        <v>0</v>
      </c>
      <c r="AZ55" s="116">
        <f>ROUND(SUM(AZ56:AZ57),2)</f>
        <v>0</v>
      </c>
      <c r="BA55" s="116">
        <f>ROUND(SUM(BA56:BA57),2)</f>
        <v>0</v>
      </c>
      <c r="BB55" s="116">
        <f>ROUND(SUM(BB56:BB57),2)</f>
        <v>0</v>
      </c>
      <c r="BC55" s="116">
        <f>ROUND(SUM(BC56:BC57),2)</f>
        <v>0</v>
      </c>
      <c r="BD55" s="118">
        <f>ROUND(SUM(BD56:BD57),2)</f>
        <v>0</v>
      </c>
      <c r="BS55" s="119" t="s">
        <v>71</v>
      </c>
      <c r="BT55" s="119" t="s">
        <v>79</v>
      </c>
      <c r="BU55" s="119" t="s">
        <v>73</v>
      </c>
      <c r="BV55" s="119" t="s">
        <v>74</v>
      </c>
      <c r="BW55" s="119" t="s">
        <v>80</v>
      </c>
      <c r="BX55" s="119" t="s">
        <v>5</v>
      </c>
      <c r="CL55" s="119" t="s">
        <v>19</v>
      </c>
      <c r="CM55" s="119" t="s">
        <v>81</v>
      </c>
    </row>
    <row r="56" s="6" customFormat="1" ht="16.5" customHeight="1">
      <c r="A56" s="120" t="s">
        <v>82</v>
      </c>
      <c r="B56" s="121"/>
      <c r="C56" s="122"/>
      <c r="D56" s="122"/>
      <c r="E56" s="123" t="s">
        <v>83</v>
      </c>
      <c r="F56" s="123"/>
      <c r="G56" s="123"/>
      <c r="H56" s="123"/>
      <c r="I56" s="123"/>
      <c r="J56" s="122"/>
      <c r="K56" s="123" t="s">
        <v>84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4">
        <f>'SO 01.1 - Sejmutí ornice'!J32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85</v>
      </c>
      <c r="AR56" s="126"/>
      <c r="AS56" s="127">
        <v>0</v>
      </c>
      <c r="AT56" s="128">
        <f>ROUND(SUM(AV56:AW56),2)</f>
        <v>0</v>
      </c>
      <c r="AU56" s="129">
        <f>'SO 01.1 - Sejmutí ornice'!P87</f>
        <v>0</v>
      </c>
      <c r="AV56" s="128">
        <f>'SO 01.1 - Sejmutí ornice'!J35</f>
        <v>0</v>
      </c>
      <c r="AW56" s="128">
        <f>'SO 01.1 - Sejmutí ornice'!J36</f>
        <v>0</v>
      </c>
      <c r="AX56" s="128">
        <f>'SO 01.1 - Sejmutí ornice'!J37</f>
        <v>0</v>
      </c>
      <c r="AY56" s="128">
        <f>'SO 01.1 - Sejmutí ornice'!J38</f>
        <v>0</v>
      </c>
      <c r="AZ56" s="128">
        <f>'SO 01.1 - Sejmutí ornice'!F35</f>
        <v>0</v>
      </c>
      <c r="BA56" s="128">
        <f>'SO 01.1 - Sejmutí ornice'!F36</f>
        <v>0</v>
      </c>
      <c r="BB56" s="128">
        <f>'SO 01.1 - Sejmutí ornice'!F37</f>
        <v>0</v>
      </c>
      <c r="BC56" s="128">
        <f>'SO 01.1 - Sejmutí ornice'!F38</f>
        <v>0</v>
      </c>
      <c r="BD56" s="130">
        <f>'SO 01.1 - Sejmutí ornice'!F39</f>
        <v>0</v>
      </c>
      <c r="BT56" s="131" t="s">
        <v>81</v>
      </c>
      <c r="BV56" s="131" t="s">
        <v>74</v>
      </c>
      <c r="BW56" s="131" t="s">
        <v>86</v>
      </c>
      <c r="BX56" s="131" t="s">
        <v>80</v>
      </c>
      <c r="CL56" s="131" t="s">
        <v>19</v>
      </c>
    </row>
    <row r="57" s="6" customFormat="1" ht="16.5" customHeight="1">
      <c r="A57" s="120" t="s">
        <v>82</v>
      </c>
      <c r="B57" s="121"/>
      <c r="C57" s="122"/>
      <c r="D57" s="122"/>
      <c r="E57" s="123" t="s">
        <v>87</v>
      </c>
      <c r="F57" s="123"/>
      <c r="G57" s="123"/>
      <c r="H57" s="123"/>
      <c r="I57" s="123"/>
      <c r="J57" s="122"/>
      <c r="K57" s="123" t="s">
        <v>88</v>
      </c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4">
        <f>'SO 01.2 - Kácení'!J32</f>
        <v>0</v>
      </c>
      <c r="AH57" s="122"/>
      <c r="AI57" s="122"/>
      <c r="AJ57" s="122"/>
      <c r="AK57" s="122"/>
      <c r="AL57" s="122"/>
      <c r="AM57" s="122"/>
      <c r="AN57" s="124">
        <f>SUM(AG57,AT57)</f>
        <v>0</v>
      </c>
      <c r="AO57" s="122"/>
      <c r="AP57" s="122"/>
      <c r="AQ57" s="125" t="s">
        <v>85</v>
      </c>
      <c r="AR57" s="126"/>
      <c r="AS57" s="127">
        <v>0</v>
      </c>
      <c r="AT57" s="128">
        <f>ROUND(SUM(AV57:AW57),2)</f>
        <v>0</v>
      </c>
      <c r="AU57" s="129">
        <f>'SO 01.2 - Kácení'!P88</f>
        <v>0</v>
      </c>
      <c r="AV57" s="128">
        <f>'SO 01.2 - Kácení'!J35</f>
        <v>0</v>
      </c>
      <c r="AW57" s="128">
        <f>'SO 01.2 - Kácení'!J36</f>
        <v>0</v>
      </c>
      <c r="AX57" s="128">
        <f>'SO 01.2 - Kácení'!J37</f>
        <v>0</v>
      </c>
      <c r="AY57" s="128">
        <f>'SO 01.2 - Kácení'!J38</f>
        <v>0</v>
      </c>
      <c r="AZ57" s="128">
        <f>'SO 01.2 - Kácení'!F35</f>
        <v>0</v>
      </c>
      <c r="BA57" s="128">
        <f>'SO 01.2 - Kácení'!F36</f>
        <v>0</v>
      </c>
      <c r="BB57" s="128">
        <f>'SO 01.2 - Kácení'!F37</f>
        <v>0</v>
      </c>
      <c r="BC57" s="128">
        <f>'SO 01.2 - Kácení'!F38</f>
        <v>0</v>
      </c>
      <c r="BD57" s="130">
        <f>'SO 01.2 - Kácení'!F39</f>
        <v>0</v>
      </c>
      <c r="BT57" s="131" t="s">
        <v>81</v>
      </c>
      <c r="BV57" s="131" t="s">
        <v>74</v>
      </c>
      <c r="BW57" s="131" t="s">
        <v>89</v>
      </c>
      <c r="BX57" s="131" t="s">
        <v>80</v>
      </c>
      <c r="CL57" s="131" t="s">
        <v>19</v>
      </c>
    </row>
    <row r="58" s="5" customFormat="1" ht="16.5" customHeight="1">
      <c r="A58" s="120" t="s">
        <v>82</v>
      </c>
      <c r="B58" s="107"/>
      <c r="C58" s="108"/>
      <c r="D58" s="109" t="s">
        <v>90</v>
      </c>
      <c r="E58" s="109"/>
      <c r="F58" s="109"/>
      <c r="G58" s="109"/>
      <c r="H58" s="109"/>
      <c r="I58" s="110"/>
      <c r="J58" s="109" t="s">
        <v>91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2">
        <f>'SO 02 - Demolice'!J30</f>
        <v>0</v>
      </c>
      <c r="AH58" s="110"/>
      <c r="AI58" s="110"/>
      <c r="AJ58" s="110"/>
      <c r="AK58" s="110"/>
      <c r="AL58" s="110"/>
      <c r="AM58" s="110"/>
      <c r="AN58" s="112">
        <f>SUM(AG58,AT58)</f>
        <v>0</v>
      </c>
      <c r="AO58" s="110"/>
      <c r="AP58" s="110"/>
      <c r="AQ58" s="113" t="s">
        <v>78</v>
      </c>
      <c r="AR58" s="114"/>
      <c r="AS58" s="115">
        <v>0</v>
      </c>
      <c r="AT58" s="116">
        <f>ROUND(SUM(AV58:AW58),2)</f>
        <v>0</v>
      </c>
      <c r="AU58" s="117">
        <f>'SO 02 - Demolice'!P87</f>
        <v>0</v>
      </c>
      <c r="AV58" s="116">
        <f>'SO 02 - Demolice'!J33</f>
        <v>0</v>
      </c>
      <c r="AW58" s="116">
        <f>'SO 02 - Demolice'!J34</f>
        <v>0</v>
      </c>
      <c r="AX58" s="116">
        <f>'SO 02 - Demolice'!J35</f>
        <v>0</v>
      </c>
      <c r="AY58" s="116">
        <f>'SO 02 - Demolice'!J36</f>
        <v>0</v>
      </c>
      <c r="AZ58" s="116">
        <f>'SO 02 - Demolice'!F33</f>
        <v>0</v>
      </c>
      <c r="BA58" s="116">
        <f>'SO 02 - Demolice'!F34</f>
        <v>0</v>
      </c>
      <c r="BB58" s="116">
        <f>'SO 02 - Demolice'!F35</f>
        <v>0</v>
      </c>
      <c r="BC58" s="116">
        <f>'SO 02 - Demolice'!F36</f>
        <v>0</v>
      </c>
      <c r="BD58" s="118">
        <f>'SO 02 - Demolice'!F37</f>
        <v>0</v>
      </c>
      <c r="BT58" s="119" t="s">
        <v>79</v>
      </c>
      <c r="BV58" s="119" t="s">
        <v>74</v>
      </c>
      <c r="BW58" s="119" t="s">
        <v>92</v>
      </c>
      <c r="BX58" s="119" t="s">
        <v>5</v>
      </c>
      <c r="CL58" s="119" t="s">
        <v>19</v>
      </c>
      <c r="CM58" s="119" t="s">
        <v>81</v>
      </c>
    </row>
    <row r="59" s="5" customFormat="1" ht="16.5" customHeight="1">
      <c r="B59" s="107"/>
      <c r="C59" s="108"/>
      <c r="D59" s="109" t="s">
        <v>93</v>
      </c>
      <c r="E59" s="109"/>
      <c r="F59" s="109"/>
      <c r="G59" s="109"/>
      <c r="H59" s="109"/>
      <c r="I59" s="110"/>
      <c r="J59" s="109" t="s">
        <v>94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11">
        <f>ROUND(AG60+AG64,2)</f>
        <v>0</v>
      </c>
      <c r="AH59" s="110"/>
      <c r="AI59" s="110"/>
      <c r="AJ59" s="110"/>
      <c r="AK59" s="110"/>
      <c r="AL59" s="110"/>
      <c r="AM59" s="110"/>
      <c r="AN59" s="112">
        <f>SUM(AG59,AT59)</f>
        <v>0</v>
      </c>
      <c r="AO59" s="110"/>
      <c r="AP59" s="110"/>
      <c r="AQ59" s="113" t="s">
        <v>78</v>
      </c>
      <c r="AR59" s="114"/>
      <c r="AS59" s="115">
        <f>ROUND(AS60+AS64,2)</f>
        <v>0</v>
      </c>
      <c r="AT59" s="116">
        <f>ROUND(SUM(AV59:AW59),2)</f>
        <v>0</v>
      </c>
      <c r="AU59" s="117">
        <f>ROUND(AU60+AU64,5)</f>
        <v>0</v>
      </c>
      <c r="AV59" s="116">
        <f>ROUND(AZ59*L29,2)</f>
        <v>0</v>
      </c>
      <c r="AW59" s="116">
        <f>ROUND(BA59*L30,2)</f>
        <v>0</v>
      </c>
      <c r="AX59" s="116">
        <f>ROUND(BB59*L29,2)</f>
        <v>0</v>
      </c>
      <c r="AY59" s="116">
        <f>ROUND(BC59*L30,2)</f>
        <v>0</v>
      </c>
      <c r="AZ59" s="116">
        <f>ROUND(AZ60+AZ64,2)</f>
        <v>0</v>
      </c>
      <c r="BA59" s="116">
        <f>ROUND(BA60+BA64,2)</f>
        <v>0</v>
      </c>
      <c r="BB59" s="116">
        <f>ROUND(BB60+BB64,2)</f>
        <v>0</v>
      </c>
      <c r="BC59" s="116">
        <f>ROUND(BC60+BC64,2)</f>
        <v>0</v>
      </c>
      <c r="BD59" s="118">
        <f>ROUND(BD60+BD64,2)</f>
        <v>0</v>
      </c>
      <c r="BS59" s="119" t="s">
        <v>71</v>
      </c>
      <c r="BT59" s="119" t="s">
        <v>79</v>
      </c>
      <c r="BU59" s="119" t="s">
        <v>73</v>
      </c>
      <c r="BV59" s="119" t="s">
        <v>74</v>
      </c>
      <c r="BW59" s="119" t="s">
        <v>95</v>
      </c>
      <c r="BX59" s="119" t="s">
        <v>5</v>
      </c>
      <c r="CL59" s="119" t="s">
        <v>19</v>
      </c>
      <c r="CM59" s="119" t="s">
        <v>81</v>
      </c>
    </row>
    <row r="60" s="6" customFormat="1" ht="16.5" customHeight="1">
      <c r="B60" s="121"/>
      <c r="C60" s="122"/>
      <c r="D60" s="122"/>
      <c r="E60" s="123" t="s">
        <v>96</v>
      </c>
      <c r="F60" s="123"/>
      <c r="G60" s="123"/>
      <c r="H60" s="123"/>
      <c r="I60" s="123"/>
      <c r="J60" s="122"/>
      <c r="K60" s="123" t="s">
        <v>97</v>
      </c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32">
        <f>ROUND(SUM(AG61:AG63),2)</f>
        <v>0</v>
      </c>
      <c r="AH60" s="122"/>
      <c r="AI60" s="122"/>
      <c r="AJ60" s="122"/>
      <c r="AK60" s="122"/>
      <c r="AL60" s="122"/>
      <c r="AM60" s="122"/>
      <c r="AN60" s="124">
        <f>SUM(AG60,AT60)</f>
        <v>0</v>
      </c>
      <c r="AO60" s="122"/>
      <c r="AP60" s="122"/>
      <c r="AQ60" s="125" t="s">
        <v>85</v>
      </c>
      <c r="AR60" s="126"/>
      <c r="AS60" s="127">
        <f>ROUND(SUM(AS61:AS63),2)</f>
        <v>0</v>
      </c>
      <c r="AT60" s="128">
        <f>ROUND(SUM(AV60:AW60),2)</f>
        <v>0</v>
      </c>
      <c r="AU60" s="129">
        <f>ROUND(SUM(AU61:AU63),5)</f>
        <v>0</v>
      </c>
      <c r="AV60" s="128">
        <f>ROUND(AZ60*L29,2)</f>
        <v>0</v>
      </c>
      <c r="AW60" s="128">
        <f>ROUND(BA60*L30,2)</f>
        <v>0</v>
      </c>
      <c r="AX60" s="128">
        <f>ROUND(BB60*L29,2)</f>
        <v>0</v>
      </c>
      <c r="AY60" s="128">
        <f>ROUND(BC60*L30,2)</f>
        <v>0</v>
      </c>
      <c r="AZ60" s="128">
        <f>ROUND(SUM(AZ61:AZ63),2)</f>
        <v>0</v>
      </c>
      <c r="BA60" s="128">
        <f>ROUND(SUM(BA61:BA63),2)</f>
        <v>0</v>
      </c>
      <c r="BB60" s="128">
        <f>ROUND(SUM(BB61:BB63),2)</f>
        <v>0</v>
      </c>
      <c r="BC60" s="128">
        <f>ROUND(SUM(BC61:BC63),2)</f>
        <v>0</v>
      </c>
      <c r="BD60" s="130">
        <f>ROUND(SUM(BD61:BD63),2)</f>
        <v>0</v>
      </c>
      <c r="BS60" s="131" t="s">
        <v>71</v>
      </c>
      <c r="BT60" s="131" t="s">
        <v>81</v>
      </c>
      <c r="BU60" s="131" t="s">
        <v>73</v>
      </c>
      <c r="BV60" s="131" t="s">
        <v>74</v>
      </c>
      <c r="BW60" s="131" t="s">
        <v>98</v>
      </c>
      <c r="BX60" s="131" t="s">
        <v>95</v>
      </c>
      <c r="CL60" s="131" t="s">
        <v>19</v>
      </c>
    </row>
    <row r="61" s="6" customFormat="1" ht="16.5" customHeight="1">
      <c r="A61" s="120" t="s">
        <v>82</v>
      </c>
      <c r="B61" s="121"/>
      <c r="C61" s="122"/>
      <c r="D61" s="122"/>
      <c r="E61" s="122"/>
      <c r="F61" s="123" t="s">
        <v>99</v>
      </c>
      <c r="G61" s="123"/>
      <c r="H61" s="123"/>
      <c r="I61" s="123"/>
      <c r="J61" s="123"/>
      <c r="K61" s="122"/>
      <c r="L61" s="123" t="s">
        <v>100</v>
      </c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4">
        <f>'1-M - Zemní a montážní práce'!J34</f>
        <v>0</v>
      </c>
      <c r="AH61" s="122"/>
      <c r="AI61" s="122"/>
      <c r="AJ61" s="122"/>
      <c r="AK61" s="122"/>
      <c r="AL61" s="122"/>
      <c r="AM61" s="122"/>
      <c r="AN61" s="124">
        <f>SUM(AG61,AT61)</f>
        <v>0</v>
      </c>
      <c r="AO61" s="122"/>
      <c r="AP61" s="122"/>
      <c r="AQ61" s="125" t="s">
        <v>85</v>
      </c>
      <c r="AR61" s="126"/>
      <c r="AS61" s="127">
        <v>0</v>
      </c>
      <c r="AT61" s="128">
        <f>ROUND(SUM(AV61:AW61),2)</f>
        <v>0</v>
      </c>
      <c r="AU61" s="129">
        <f>'1-M - Zemní a montážní práce'!P96</f>
        <v>0</v>
      </c>
      <c r="AV61" s="128">
        <f>'1-M - Zemní a montážní práce'!J37</f>
        <v>0</v>
      </c>
      <c r="AW61" s="128">
        <f>'1-M - Zemní a montážní práce'!J38</f>
        <v>0</v>
      </c>
      <c r="AX61" s="128">
        <f>'1-M - Zemní a montážní práce'!J39</f>
        <v>0</v>
      </c>
      <c r="AY61" s="128">
        <f>'1-M - Zemní a montážní práce'!J40</f>
        <v>0</v>
      </c>
      <c r="AZ61" s="128">
        <f>'1-M - Zemní a montážní práce'!F37</f>
        <v>0</v>
      </c>
      <c r="BA61" s="128">
        <f>'1-M - Zemní a montážní práce'!F38</f>
        <v>0</v>
      </c>
      <c r="BB61" s="128">
        <f>'1-M - Zemní a montážní práce'!F39</f>
        <v>0</v>
      </c>
      <c r="BC61" s="128">
        <f>'1-M - Zemní a montážní práce'!F40</f>
        <v>0</v>
      </c>
      <c r="BD61" s="130">
        <f>'1-M - Zemní a montážní práce'!F41</f>
        <v>0</v>
      </c>
      <c r="BT61" s="131" t="s">
        <v>101</v>
      </c>
      <c r="BV61" s="131" t="s">
        <v>74</v>
      </c>
      <c r="BW61" s="131" t="s">
        <v>102</v>
      </c>
      <c r="BX61" s="131" t="s">
        <v>98</v>
      </c>
      <c r="CL61" s="131" t="s">
        <v>19</v>
      </c>
    </row>
    <row r="62" s="6" customFormat="1" ht="16.5" customHeight="1">
      <c r="A62" s="120" t="s">
        <v>82</v>
      </c>
      <c r="B62" s="121"/>
      <c r="C62" s="122"/>
      <c r="D62" s="122"/>
      <c r="E62" s="122"/>
      <c r="F62" s="123" t="s">
        <v>103</v>
      </c>
      <c r="G62" s="123"/>
      <c r="H62" s="123"/>
      <c r="I62" s="123"/>
      <c r="J62" s="123"/>
      <c r="K62" s="122"/>
      <c r="L62" s="123" t="s">
        <v>104</v>
      </c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4">
        <f>'1-MAT - Materiál'!J34</f>
        <v>0</v>
      </c>
      <c r="AH62" s="122"/>
      <c r="AI62" s="122"/>
      <c r="AJ62" s="122"/>
      <c r="AK62" s="122"/>
      <c r="AL62" s="122"/>
      <c r="AM62" s="122"/>
      <c r="AN62" s="124">
        <f>SUM(AG62,AT62)</f>
        <v>0</v>
      </c>
      <c r="AO62" s="122"/>
      <c r="AP62" s="122"/>
      <c r="AQ62" s="125" t="s">
        <v>85</v>
      </c>
      <c r="AR62" s="126"/>
      <c r="AS62" s="127">
        <v>0</v>
      </c>
      <c r="AT62" s="128">
        <f>ROUND(SUM(AV62:AW62),2)</f>
        <v>0</v>
      </c>
      <c r="AU62" s="129">
        <f>'1-MAT - Materiál'!P91</f>
        <v>0</v>
      </c>
      <c r="AV62" s="128">
        <f>'1-MAT - Materiál'!J37</f>
        <v>0</v>
      </c>
      <c r="AW62" s="128">
        <f>'1-MAT - Materiál'!J38</f>
        <v>0</v>
      </c>
      <c r="AX62" s="128">
        <f>'1-MAT - Materiál'!J39</f>
        <v>0</v>
      </c>
      <c r="AY62" s="128">
        <f>'1-MAT - Materiál'!J40</f>
        <v>0</v>
      </c>
      <c r="AZ62" s="128">
        <f>'1-MAT - Materiál'!F37</f>
        <v>0</v>
      </c>
      <c r="BA62" s="128">
        <f>'1-MAT - Materiál'!F38</f>
        <v>0</v>
      </c>
      <c r="BB62" s="128">
        <f>'1-MAT - Materiál'!F39</f>
        <v>0</v>
      </c>
      <c r="BC62" s="128">
        <f>'1-MAT - Materiál'!F40</f>
        <v>0</v>
      </c>
      <c r="BD62" s="130">
        <f>'1-MAT - Materiál'!F41</f>
        <v>0</v>
      </c>
      <c r="BT62" s="131" t="s">
        <v>101</v>
      </c>
      <c r="BV62" s="131" t="s">
        <v>74</v>
      </c>
      <c r="BW62" s="131" t="s">
        <v>105</v>
      </c>
      <c r="BX62" s="131" t="s">
        <v>98</v>
      </c>
      <c r="CL62" s="131" t="s">
        <v>19</v>
      </c>
    </row>
    <row r="63" s="6" customFormat="1" ht="16.5" customHeight="1">
      <c r="A63" s="120" t="s">
        <v>82</v>
      </c>
      <c r="B63" s="121"/>
      <c r="C63" s="122"/>
      <c r="D63" s="122"/>
      <c r="E63" s="122"/>
      <c r="F63" s="123" t="s">
        <v>106</v>
      </c>
      <c r="G63" s="123"/>
      <c r="H63" s="123"/>
      <c r="I63" s="123"/>
      <c r="J63" s="123"/>
      <c r="K63" s="122"/>
      <c r="L63" s="123" t="s">
        <v>107</v>
      </c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4">
        <f>'1-OST - Ostatní'!J34</f>
        <v>0</v>
      </c>
      <c r="AH63" s="122"/>
      <c r="AI63" s="122"/>
      <c r="AJ63" s="122"/>
      <c r="AK63" s="122"/>
      <c r="AL63" s="122"/>
      <c r="AM63" s="122"/>
      <c r="AN63" s="124">
        <f>SUM(AG63,AT63)</f>
        <v>0</v>
      </c>
      <c r="AO63" s="122"/>
      <c r="AP63" s="122"/>
      <c r="AQ63" s="125" t="s">
        <v>85</v>
      </c>
      <c r="AR63" s="126"/>
      <c r="AS63" s="127">
        <v>0</v>
      </c>
      <c r="AT63" s="128">
        <f>ROUND(SUM(AV63:AW63),2)</f>
        <v>0</v>
      </c>
      <c r="AU63" s="129">
        <f>'1-OST - Ostatní'!P95</f>
        <v>0</v>
      </c>
      <c r="AV63" s="128">
        <f>'1-OST - Ostatní'!J37</f>
        <v>0</v>
      </c>
      <c r="AW63" s="128">
        <f>'1-OST - Ostatní'!J38</f>
        <v>0</v>
      </c>
      <c r="AX63" s="128">
        <f>'1-OST - Ostatní'!J39</f>
        <v>0</v>
      </c>
      <c r="AY63" s="128">
        <f>'1-OST - Ostatní'!J40</f>
        <v>0</v>
      </c>
      <c r="AZ63" s="128">
        <f>'1-OST - Ostatní'!F37</f>
        <v>0</v>
      </c>
      <c r="BA63" s="128">
        <f>'1-OST - Ostatní'!F38</f>
        <v>0</v>
      </c>
      <c r="BB63" s="128">
        <f>'1-OST - Ostatní'!F39</f>
        <v>0</v>
      </c>
      <c r="BC63" s="128">
        <f>'1-OST - Ostatní'!F40</f>
        <v>0</v>
      </c>
      <c r="BD63" s="130">
        <f>'1-OST - Ostatní'!F41</f>
        <v>0</v>
      </c>
      <c r="BT63" s="131" t="s">
        <v>101</v>
      </c>
      <c r="BV63" s="131" t="s">
        <v>74</v>
      </c>
      <c r="BW63" s="131" t="s">
        <v>108</v>
      </c>
      <c r="BX63" s="131" t="s">
        <v>98</v>
      </c>
      <c r="CL63" s="131" t="s">
        <v>19</v>
      </c>
    </row>
    <row r="64" s="6" customFormat="1" ht="16.5" customHeight="1">
      <c r="B64" s="121"/>
      <c r="C64" s="122"/>
      <c r="D64" s="122"/>
      <c r="E64" s="123" t="s">
        <v>109</v>
      </c>
      <c r="F64" s="123"/>
      <c r="G64" s="123"/>
      <c r="H64" s="123"/>
      <c r="I64" s="123"/>
      <c r="J64" s="122"/>
      <c r="K64" s="123" t="s">
        <v>110</v>
      </c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32">
        <f>ROUND(SUM(AG65:AG67),2)</f>
        <v>0</v>
      </c>
      <c r="AH64" s="122"/>
      <c r="AI64" s="122"/>
      <c r="AJ64" s="122"/>
      <c r="AK64" s="122"/>
      <c r="AL64" s="122"/>
      <c r="AM64" s="122"/>
      <c r="AN64" s="124">
        <f>SUM(AG64,AT64)</f>
        <v>0</v>
      </c>
      <c r="AO64" s="122"/>
      <c r="AP64" s="122"/>
      <c r="AQ64" s="125" t="s">
        <v>85</v>
      </c>
      <c r="AR64" s="126"/>
      <c r="AS64" s="127">
        <f>ROUND(SUM(AS65:AS67),2)</f>
        <v>0</v>
      </c>
      <c r="AT64" s="128">
        <f>ROUND(SUM(AV64:AW64),2)</f>
        <v>0</v>
      </c>
      <c r="AU64" s="129">
        <f>ROUND(SUM(AU65:AU67),5)</f>
        <v>0</v>
      </c>
      <c r="AV64" s="128">
        <f>ROUND(AZ64*L29,2)</f>
        <v>0</v>
      </c>
      <c r="AW64" s="128">
        <f>ROUND(BA64*L30,2)</f>
        <v>0</v>
      </c>
      <c r="AX64" s="128">
        <f>ROUND(BB64*L29,2)</f>
        <v>0</v>
      </c>
      <c r="AY64" s="128">
        <f>ROUND(BC64*L30,2)</f>
        <v>0</v>
      </c>
      <c r="AZ64" s="128">
        <f>ROUND(SUM(AZ65:AZ67),2)</f>
        <v>0</v>
      </c>
      <c r="BA64" s="128">
        <f>ROUND(SUM(BA65:BA67),2)</f>
        <v>0</v>
      </c>
      <c r="BB64" s="128">
        <f>ROUND(SUM(BB65:BB67),2)</f>
        <v>0</v>
      </c>
      <c r="BC64" s="128">
        <f>ROUND(SUM(BC65:BC67),2)</f>
        <v>0</v>
      </c>
      <c r="BD64" s="130">
        <f>ROUND(SUM(BD65:BD67),2)</f>
        <v>0</v>
      </c>
      <c r="BS64" s="131" t="s">
        <v>71</v>
      </c>
      <c r="BT64" s="131" t="s">
        <v>81</v>
      </c>
      <c r="BU64" s="131" t="s">
        <v>73</v>
      </c>
      <c r="BV64" s="131" t="s">
        <v>74</v>
      </c>
      <c r="BW64" s="131" t="s">
        <v>111</v>
      </c>
      <c r="BX64" s="131" t="s">
        <v>95</v>
      </c>
      <c r="CL64" s="131" t="s">
        <v>19</v>
      </c>
    </row>
    <row r="65" s="6" customFormat="1" ht="16.5" customHeight="1">
      <c r="A65" s="120" t="s">
        <v>82</v>
      </c>
      <c r="B65" s="121"/>
      <c r="C65" s="122"/>
      <c r="D65" s="122"/>
      <c r="E65" s="122"/>
      <c r="F65" s="123" t="s">
        <v>112</v>
      </c>
      <c r="G65" s="123"/>
      <c r="H65" s="123"/>
      <c r="I65" s="123"/>
      <c r="J65" s="123"/>
      <c r="K65" s="122"/>
      <c r="L65" s="123" t="s">
        <v>100</v>
      </c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4">
        <f>'2-M - Zemní a montážní práce'!J34</f>
        <v>0</v>
      </c>
      <c r="AH65" s="122"/>
      <c r="AI65" s="122"/>
      <c r="AJ65" s="122"/>
      <c r="AK65" s="122"/>
      <c r="AL65" s="122"/>
      <c r="AM65" s="122"/>
      <c r="AN65" s="124">
        <f>SUM(AG65,AT65)</f>
        <v>0</v>
      </c>
      <c r="AO65" s="122"/>
      <c r="AP65" s="122"/>
      <c r="AQ65" s="125" t="s">
        <v>85</v>
      </c>
      <c r="AR65" s="126"/>
      <c r="AS65" s="127">
        <v>0</v>
      </c>
      <c r="AT65" s="128">
        <f>ROUND(SUM(AV65:AW65),2)</f>
        <v>0</v>
      </c>
      <c r="AU65" s="129">
        <f>'2-M - Zemní a montážní práce'!P96</f>
        <v>0</v>
      </c>
      <c r="AV65" s="128">
        <f>'2-M - Zemní a montážní práce'!J37</f>
        <v>0</v>
      </c>
      <c r="AW65" s="128">
        <f>'2-M - Zemní a montážní práce'!J38</f>
        <v>0</v>
      </c>
      <c r="AX65" s="128">
        <f>'2-M - Zemní a montážní práce'!J39</f>
        <v>0</v>
      </c>
      <c r="AY65" s="128">
        <f>'2-M - Zemní a montážní práce'!J40</f>
        <v>0</v>
      </c>
      <c r="AZ65" s="128">
        <f>'2-M - Zemní a montážní práce'!F37</f>
        <v>0</v>
      </c>
      <c r="BA65" s="128">
        <f>'2-M - Zemní a montážní práce'!F38</f>
        <v>0</v>
      </c>
      <c r="BB65" s="128">
        <f>'2-M - Zemní a montážní práce'!F39</f>
        <v>0</v>
      </c>
      <c r="BC65" s="128">
        <f>'2-M - Zemní a montážní práce'!F40</f>
        <v>0</v>
      </c>
      <c r="BD65" s="130">
        <f>'2-M - Zemní a montážní práce'!F41</f>
        <v>0</v>
      </c>
      <c r="BT65" s="131" t="s">
        <v>101</v>
      </c>
      <c r="BV65" s="131" t="s">
        <v>74</v>
      </c>
      <c r="BW65" s="131" t="s">
        <v>113</v>
      </c>
      <c r="BX65" s="131" t="s">
        <v>111</v>
      </c>
      <c r="CL65" s="131" t="s">
        <v>19</v>
      </c>
    </row>
    <row r="66" s="6" customFormat="1" ht="16.5" customHeight="1">
      <c r="A66" s="120" t="s">
        <v>82</v>
      </c>
      <c r="B66" s="121"/>
      <c r="C66" s="122"/>
      <c r="D66" s="122"/>
      <c r="E66" s="122"/>
      <c r="F66" s="123" t="s">
        <v>114</v>
      </c>
      <c r="G66" s="123"/>
      <c r="H66" s="123"/>
      <c r="I66" s="123"/>
      <c r="J66" s="123"/>
      <c r="K66" s="122"/>
      <c r="L66" s="123" t="s">
        <v>104</v>
      </c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4">
        <f>'2-MAT - Materiál'!J34</f>
        <v>0</v>
      </c>
      <c r="AH66" s="122"/>
      <c r="AI66" s="122"/>
      <c r="AJ66" s="122"/>
      <c r="AK66" s="122"/>
      <c r="AL66" s="122"/>
      <c r="AM66" s="122"/>
      <c r="AN66" s="124">
        <f>SUM(AG66,AT66)</f>
        <v>0</v>
      </c>
      <c r="AO66" s="122"/>
      <c r="AP66" s="122"/>
      <c r="AQ66" s="125" t="s">
        <v>85</v>
      </c>
      <c r="AR66" s="126"/>
      <c r="AS66" s="127">
        <v>0</v>
      </c>
      <c r="AT66" s="128">
        <f>ROUND(SUM(AV66:AW66),2)</f>
        <v>0</v>
      </c>
      <c r="AU66" s="129">
        <f>'2-MAT - Materiál'!P91</f>
        <v>0</v>
      </c>
      <c r="AV66" s="128">
        <f>'2-MAT - Materiál'!J37</f>
        <v>0</v>
      </c>
      <c r="AW66" s="128">
        <f>'2-MAT - Materiál'!J38</f>
        <v>0</v>
      </c>
      <c r="AX66" s="128">
        <f>'2-MAT - Materiál'!J39</f>
        <v>0</v>
      </c>
      <c r="AY66" s="128">
        <f>'2-MAT - Materiál'!J40</f>
        <v>0</v>
      </c>
      <c r="AZ66" s="128">
        <f>'2-MAT - Materiál'!F37</f>
        <v>0</v>
      </c>
      <c r="BA66" s="128">
        <f>'2-MAT - Materiál'!F38</f>
        <v>0</v>
      </c>
      <c r="BB66" s="128">
        <f>'2-MAT - Materiál'!F39</f>
        <v>0</v>
      </c>
      <c r="BC66" s="128">
        <f>'2-MAT - Materiál'!F40</f>
        <v>0</v>
      </c>
      <c r="BD66" s="130">
        <f>'2-MAT - Materiál'!F41</f>
        <v>0</v>
      </c>
      <c r="BT66" s="131" t="s">
        <v>101</v>
      </c>
      <c r="BV66" s="131" t="s">
        <v>74</v>
      </c>
      <c r="BW66" s="131" t="s">
        <v>115</v>
      </c>
      <c r="BX66" s="131" t="s">
        <v>111</v>
      </c>
      <c r="CL66" s="131" t="s">
        <v>19</v>
      </c>
    </row>
    <row r="67" s="6" customFormat="1" ht="16.5" customHeight="1">
      <c r="A67" s="120" t="s">
        <v>82</v>
      </c>
      <c r="B67" s="121"/>
      <c r="C67" s="122"/>
      <c r="D67" s="122"/>
      <c r="E67" s="122"/>
      <c r="F67" s="123" t="s">
        <v>116</v>
      </c>
      <c r="G67" s="123"/>
      <c r="H67" s="123"/>
      <c r="I67" s="123"/>
      <c r="J67" s="123"/>
      <c r="K67" s="122"/>
      <c r="L67" s="123" t="s">
        <v>107</v>
      </c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4">
        <f>'2-OST - Ostatní'!J34</f>
        <v>0</v>
      </c>
      <c r="AH67" s="122"/>
      <c r="AI67" s="122"/>
      <c r="AJ67" s="122"/>
      <c r="AK67" s="122"/>
      <c r="AL67" s="122"/>
      <c r="AM67" s="122"/>
      <c r="AN67" s="124">
        <f>SUM(AG67,AT67)</f>
        <v>0</v>
      </c>
      <c r="AO67" s="122"/>
      <c r="AP67" s="122"/>
      <c r="AQ67" s="125" t="s">
        <v>85</v>
      </c>
      <c r="AR67" s="126"/>
      <c r="AS67" s="127">
        <v>0</v>
      </c>
      <c r="AT67" s="128">
        <f>ROUND(SUM(AV67:AW67),2)</f>
        <v>0</v>
      </c>
      <c r="AU67" s="129">
        <f>'2-OST - Ostatní'!P95</f>
        <v>0</v>
      </c>
      <c r="AV67" s="128">
        <f>'2-OST - Ostatní'!J37</f>
        <v>0</v>
      </c>
      <c r="AW67" s="128">
        <f>'2-OST - Ostatní'!J38</f>
        <v>0</v>
      </c>
      <c r="AX67" s="128">
        <f>'2-OST - Ostatní'!J39</f>
        <v>0</v>
      </c>
      <c r="AY67" s="128">
        <f>'2-OST - Ostatní'!J40</f>
        <v>0</v>
      </c>
      <c r="AZ67" s="128">
        <f>'2-OST - Ostatní'!F37</f>
        <v>0</v>
      </c>
      <c r="BA67" s="128">
        <f>'2-OST - Ostatní'!F38</f>
        <v>0</v>
      </c>
      <c r="BB67" s="128">
        <f>'2-OST - Ostatní'!F39</f>
        <v>0</v>
      </c>
      <c r="BC67" s="128">
        <f>'2-OST - Ostatní'!F40</f>
        <v>0</v>
      </c>
      <c r="BD67" s="130">
        <f>'2-OST - Ostatní'!F41</f>
        <v>0</v>
      </c>
      <c r="BT67" s="131" t="s">
        <v>101</v>
      </c>
      <c r="BV67" s="131" t="s">
        <v>74</v>
      </c>
      <c r="BW67" s="131" t="s">
        <v>117</v>
      </c>
      <c r="BX67" s="131" t="s">
        <v>111</v>
      </c>
      <c r="CL67" s="131" t="s">
        <v>19</v>
      </c>
    </row>
    <row r="68" s="5" customFormat="1" ht="16.5" customHeight="1">
      <c r="B68" s="107"/>
      <c r="C68" s="108"/>
      <c r="D68" s="109" t="s">
        <v>118</v>
      </c>
      <c r="E68" s="109"/>
      <c r="F68" s="109"/>
      <c r="G68" s="109"/>
      <c r="H68" s="109"/>
      <c r="I68" s="110"/>
      <c r="J68" s="109" t="s">
        <v>119</v>
      </c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11">
        <f>ROUND(SUM(AG69:AG74),2)</f>
        <v>0</v>
      </c>
      <c r="AH68" s="110"/>
      <c r="AI68" s="110"/>
      <c r="AJ68" s="110"/>
      <c r="AK68" s="110"/>
      <c r="AL68" s="110"/>
      <c r="AM68" s="110"/>
      <c r="AN68" s="112">
        <f>SUM(AG68,AT68)</f>
        <v>0</v>
      </c>
      <c r="AO68" s="110"/>
      <c r="AP68" s="110"/>
      <c r="AQ68" s="113" t="s">
        <v>78</v>
      </c>
      <c r="AR68" s="114"/>
      <c r="AS68" s="115">
        <f>ROUND(SUM(AS69:AS74),2)</f>
        <v>0</v>
      </c>
      <c r="AT68" s="116">
        <f>ROUND(SUM(AV68:AW68),2)</f>
        <v>0</v>
      </c>
      <c r="AU68" s="117">
        <f>ROUND(SUM(AU69:AU74),5)</f>
        <v>0</v>
      </c>
      <c r="AV68" s="116">
        <f>ROUND(AZ68*L29,2)</f>
        <v>0</v>
      </c>
      <c r="AW68" s="116">
        <f>ROUND(BA68*L30,2)</f>
        <v>0</v>
      </c>
      <c r="AX68" s="116">
        <f>ROUND(BB68*L29,2)</f>
        <v>0</v>
      </c>
      <c r="AY68" s="116">
        <f>ROUND(BC68*L30,2)</f>
        <v>0</v>
      </c>
      <c r="AZ68" s="116">
        <f>ROUND(SUM(AZ69:AZ74),2)</f>
        <v>0</v>
      </c>
      <c r="BA68" s="116">
        <f>ROUND(SUM(BA69:BA74),2)</f>
        <v>0</v>
      </c>
      <c r="BB68" s="116">
        <f>ROUND(SUM(BB69:BB74),2)</f>
        <v>0</v>
      </c>
      <c r="BC68" s="116">
        <f>ROUND(SUM(BC69:BC74),2)</f>
        <v>0</v>
      </c>
      <c r="BD68" s="118">
        <f>ROUND(SUM(BD69:BD74),2)</f>
        <v>0</v>
      </c>
      <c r="BS68" s="119" t="s">
        <v>71</v>
      </c>
      <c r="BT68" s="119" t="s">
        <v>79</v>
      </c>
      <c r="BU68" s="119" t="s">
        <v>73</v>
      </c>
      <c r="BV68" s="119" t="s">
        <v>74</v>
      </c>
      <c r="BW68" s="119" t="s">
        <v>120</v>
      </c>
      <c r="BX68" s="119" t="s">
        <v>5</v>
      </c>
      <c r="CL68" s="119" t="s">
        <v>19</v>
      </c>
      <c r="CM68" s="119" t="s">
        <v>81</v>
      </c>
    </row>
    <row r="69" s="6" customFormat="1" ht="25.5" customHeight="1">
      <c r="A69" s="120" t="s">
        <v>82</v>
      </c>
      <c r="B69" s="121"/>
      <c r="C69" s="122"/>
      <c r="D69" s="122"/>
      <c r="E69" s="123" t="s">
        <v>121</v>
      </c>
      <c r="F69" s="123"/>
      <c r="G69" s="123"/>
      <c r="H69" s="123"/>
      <c r="I69" s="123"/>
      <c r="J69" s="122"/>
      <c r="K69" s="123" t="s">
        <v>122</v>
      </c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4">
        <f>'SO 04.1 - Provizorní přel...'!J32</f>
        <v>0</v>
      </c>
      <c r="AH69" s="122"/>
      <c r="AI69" s="122"/>
      <c r="AJ69" s="122"/>
      <c r="AK69" s="122"/>
      <c r="AL69" s="122"/>
      <c r="AM69" s="122"/>
      <c r="AN69" s="124">
        <f>SUM(AG69,AT69)</f>
        <v>0</v>
      </c>
      <c r="AO69" s="122"/>
      <c r="AP69" s="122"/>
      <c r="AQ69" s="125" t="s">
        <v>85</v>
      </c>
      <c r="AR69" s="126"/>
      <c r="AS69" s="127">
        <v>0</v>
      </c>
      <c r="AT69" s="128">
        <f>ROUND(SUM(AV69:AW69),2)</f>
        <v>0</v>
      </c>
      <c r="AU69" s="129">
        <f>'SO 04.1 - Provizorní přel...'!P96</f>
        <v>0</v>
      </c>
      <c r="AV69" s="128">
        <f>'SO 04.1 - Provizorní přel...'!J35</f>
        <v>0</v>
      </c>
      <c r="AW69" s="128">
        <f>'SO 04.1 - Provizorní přel...'!J36</f>
        <v>0</v>
      </c>
      <c r="AX69" s="128">
        <f>'SO 04.1 - Provizorní přel...'!J37</f>
        <v>0</v>
      </c>
      <c r="AY69" s="128">
        <f>'SO 04.1 - Provizorní přel...'!J38</f>
        <v>0</v>
      </c>
      <c r="AZ69" s="128">
        <f>'SO 04.1 - Provizorní přel...'!F35</f>
        <v>0</v>
      </c>
      <c r="BA69" s="128">
        <f>'SO 04.1 - Provizorní přel...'!F36</f>
        <v>0</v>
      </c>
      <c r="BB69" s="128">
        <f>'SO 04.1 - Provizorní přel...'!F37</f>
        <v>0</v>
      </c>
      <c r="BC69" s="128">
        <f>'SO 04.1 - Provizorní přel...'!F38</f>
        <v>0</v>
      </c>
      <c r="BD69" s="130">
        <f>'SO 04.1 - Provizorní přel...'!F39</f>
        <v>0</v>
      </c>
      <c r="BT69" s="131" t="s">
        <v>81</v>
      </c>
      <c r="BV69" s="131" t="s">
        <v>74</v>
      </c>
      <c r="BW69" s="131" t="s">
        <v>123</v>
      </c>
      <c r="BX69" s="131" t="s">
        <v>120</v>
      </c>
      <c r="CL69" s="131" t="s">
        <v>19</v>
      </c>
    </row>
    <row r="70" s="6" customFormat="1" ht="25.5" customHeight="1">
      <c r="A70" s="120" t="s">
        <v>82</v>
      </c>
      <c r="B70" s="121"/>
      <c r="C70" s="122"/>
      <c r="D70" s="122"/>
      <c r="E70" s="123" t="s">
        <v>124</v>
      </c>
      <c r="F70" s="123"/>
      <c r="G70" s="123"/>
      <c r="H70" s="123"/>
      <c r="I70" s="123"/>
      <c r="J70" s="122"/>
      <c r="K70" s="123" t="s">
        <v>125</v>
      </c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4">
        <f>'SO 04.2 - Definitivní pře...'!J32</f>
        <v>0</v>
      </c>
      <c r="AH70" s="122"/>
      <c r="AI70" s="122"/>
      <c r="AJ70" s="122"/>
      <c r="AK70" s="122"/>
      <c r="AL70" s="122"/>
      <c r="AM70" s="122"/>
      <c r="AN70" s="124">
        <f>SUM(AG70,AT70)</f>
        <v>0</v>
      </c>
      <c r="AO70" s="122"/>
      <c r="AP70" s="122"/>
      <c r="AQ70" s="125" t="s">
        <v>85</v>
      </c>
      <c r="AR70" s="126"/>
      <c r="AS70" s="127">
        <v>0</v>
      </c>
      <c r="AT70" s="128">
        <f>ROUND(SUM(AV70:AW70),2)</f>
        <v>0</v>
      </c>
      <c r="AU70" s="129">
        <f>'SO 04.2 - Definitivní pře...'!P95</f>
        <v>0</v>
      </c>
      <c r="AV70" s="128">
        <f>'SO 04.2 - Definitivní pře...'!J35</f>
        <v>0</v>
      </c>
      <c r="AW70" s="128">
        <f>'SO 04.2 - Definitivní pře...'!J36</f>
        <v>0</v>
      </c>
      <c r="AX70" s="128">
        <f>'SO 04.2 - Definitivní pře...'!J37</f>
        <v>0</v>
      </c>
      <c r="AY70" s="128">
        <f>'SO 04.2 - Definitivní pře...'!J38</f>
        <v>0</v>
      </c>
      <c r="AZ70" s="128">
        <f>'SO 04.2 - Definitivní pře...'!F35</f>
        <v>0</v>
      </c>
      <c r="BA70" s="128">
        <f>'SO 04.2 - Definitivní pře...'!F36</f>
        <v>0</v>
      </c>
      <c r="BB70" s="128">
        <f>'SO 04.2 - Definitivní pře...'!F37</f>
        <v>0</v>
      </c>
      <c r="BC70" s="128">
        <f>'SO 04.2 - Definitivní pře...'!F38</f>
        <v>0</v>
      </c>
      <c r="BD70" s="130">
        <f>'SO 04.2 - Definitivní pře...'!F39</f>
        <v>0</v>
      </c>
      <c r="BT70" s="131" t="s">
        <v>81</v>
      </c>
      <c r="BV70" s="131" t="s">
        <v>74</v>
      </c>
      <c r="BW70" s="131" t="s">
        <v>126</v>
      </c>
      <c r="BX70" s="131" t="s">
        <v>120</v>
      </c>
      <c r="CL70" s="131" t="s">
        <v>19</v>
      </c>
    </row>
    <row r="71" s="6" customFormat="1" ht="25.5" customHeight="1">
      <c r="A71" s="120" t="s">
        <v>82</v>
      </c>
      <c r="B71" s="121"/>
      <c r="C71" s="122"/>
      <c r="D71" s="122"/>
      <c r="E71" s="123" t="s">
        <v>127</v>
      </c>
      <c r="F71" s="123"/>
      <c r="G71" s="123"/>
      <c r="H71" s="123"/>
      <c r="I71" s="123"/>
      <c r="J71" s="122"/>
      <c r="K71" s="123" t="s">
        <v>128</v>
      </c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4">
        <f>'SO 04.3 - Přeložka nadzem...'!J32</f>
        <v>0</v>
      </c>
      <c r="AH71" s="122"/>
      <c r="AI71" s="122"/>
      <c r="AJ71" s="122"/>
      <c r="AK71" s="122"/>
      <c r="AL71" s="122"/>
      <c r="AM71" s="122"/>
      <c r="AN71" s="124">
        <f>SUM(AG71,AT71)</f>
        <v>0</v>
      </c>
      <c r="AO71" s="122"/>
      <c r="AP71" s="122"/>
      <c r="AQ71" s="125" t="s">
        <v>85</v>
      </c>
      <c r="AR71" s="126"/>
      <c r="AS71" s="127">
        <v>0</v>
      </c>
      <c r="AT71" s="128">
        <f>ROUND(SUM(AV71:AW71),2)</f>
        <v>0</v>
      </c>
      <c r="AU71" s="129">
        <f>'SO 04.3 - Přeložka nadzem...'!P96</f>
        <v>0</v>
      </c>
      <c r="AV71" s="128">
        <f>'SO 04.3 - Přeložka nadzem...'!J35</f>
        <v>0</v>
      </c>
      <c r="AW71" s="128">
        <f>'SO 04.3 - Přeložka nadzem...'!J36</f>
        <v>0</v>
      </c>
      <c r="AX71" s="128">
        <f>'SO 04.3 - Přeložka nadzem...'!J37</f>
        <v>0</v>
      </c>
      <c r="AY71" s="128">
        <f>'SO 04.3 - Přeložka nadzem...'!J38</f>
        <v>0</v>
      </c>
      <c r="AZ71" s="128">
        <f>'SO 04.3 - Přeložka nadzem...'!F35</f>
        <v>0</v>
      </c>
      <c r="BA71" s="128">
        <f>'SO 04.3 - Přeložka nadzem...'!F36</f>
        <v>0</v>
      </c>
      <c r="BB71" s="128">
        <f>'SO 04.3 - Přeložka nadzem...'!F37</f>
        <v>0</v>
      </c>
      <c r="BC71" s="128">
        <f>'SO 04.3 - Přeložka nadzem...'!F38</f>
        <v>0</v>
      </c>
      <c r="BD71" s="130">
        <f>'SO 04.3 - Přeložka nadzem...'!F39</f>
        <v>0</v>
      </c>
      <c r="BT71" s="131" t="s">
        <v>81</v>
      </c>
      <c r="BV71" s="131" t="s">
        <v>74</v>
      </c>
      <c r="BW71" s="131" t="s">
        <v>129</v>
      </c>
      <c r="BX71" s="131" t="s">
        <v>120</v>
      </c>
      <c r="CL71" s="131" t="s">
        <v>19</v>
      </c>
    </row>
    <row r="72" s="6" customFormat="1" ht="16.5" customHeight="1">
      <c r="A72" s="120" t="s">
        <v>82</v>
      </c>
      <c r="B72" s="121"/>
      <c r="C72" s="122"/>
      <c r="D72" s="122"/>
      <c r="E72" s="123" t="s">
        <v>130</v>
      </c>
      <c r="F72" s="123"/>
      <c r="G72" s="123"/>
      <c r="H72" s="123"/>
      <c r="I72" s="123"/>
      <c r="J72" s="122"/>
      <c r="K72" s="123" t="s">
        <v>131</v>
      </c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4">
        <f>'SO 04.4 - Přeložka kabelů...'!J32</f>
        <v>0</v>
      </c>
      <c r="AH72" s="122"/>
      <c r="AI72" s="122"/>
      <c r="AJ72" s="122"/>
      <c r="AK72" s="122"/>
      <c r="AL72" s="122"/>
      <c r="AM72" s="122"/>
      <c r="AN72" s="124">
        <f>SUM(AG72,AT72)</f>
        <v>0</v>
      </c>
      <c r="AO72" s="122"/>
      <c r="AP72" s="122"/>
      <c r="AQ72" s="125" t="s">
        <v>85</v>
      </c>
      <c r="AR72" s="126"/>
      <c r="AS72" s="127">
        <v>0</v>
      </c>
      <c r="AT72" s="128">
        <f>ROUND(SUM(AV72:AW72),2)</f>
        <v>0</v>
      </c>
      <c r="AU72" s="129">
        <f>'SO 04.4 - Přeložka kabelů...'!P89</f>
        <v>0</v>
      </c>
      <c r="AV72" s="128">
        <f>'SO 04.4 - Přeložka kabelů...'!J35</f>
        <v>0</v>
      </c>
      <c r="AW72" s="128">
        <f>'SO 04.4 - Přeložka kabelů...'!J36</f>
        <v>0</v>
      </c>
      <c r="AX72" s="128">
        <f>'SO 04.4 - Přeložka kabelů...'!J37</f>
        <v>0</v>
      </c>
      <c r="AY72" s="128">
        <f>'SO 04.4 - Přeložka kabelů...'!J38</f>
        <v>0</v>
      </c>
      <c r="AZ72" s="128">
        <f>'SO 04.4 - Přeložka kabelů...'!F35</f>
        <v>0</v>
      </c>
      <c r="BA72" s="128">
        <f>'SO 04.4 - Přeložka kabelů...'!F36</f>
        <v>0</v>
      </c>
      <c r="BB72" s="128">
        <f>'SO 04.4 - Přeložka kabelů...'!F37</f>
        <v>0</v>
      </c>
      <c r="BC72" s="128">
        <f>'SO 04.4 - Přeložka kabelů...'!F38</f>
        <v>0</v>
      </c>
      <c r="BD72" s="130">
        <f>'SO 04.4 - Přeložka kabelů...'!F39</f>
        <v>0</v>
      </c>
      <c r="BT72" s="131" t="s">
        <v>81</v>
      </c>
      <c r="BV72" s="131" t="s">
        <v>74</v>
      </c>
      <c r="BW72" s="131" t="s">
        <v>132</v>
      </c>
      <c r="BX72" s="131" t="s">
        <v>120</v>
      </c>
      <c r="CL72" s="131" t="s">
        <v>19</v>
      </c>
    </row>
    <row r="73" s="6" customFormat="1" ht="16.5" customHeight="1">
      <c r="A73" s="120" t="s">
        <v>82</v>
      </c>
      <c r="B73" s="121"/>
      <c r="C73" s="122"/>
      <c r="D73" s="122"/>
      <c r="E73" s="123" t="s">
        <v>133</v>
      </c>
      <c r="F73" s="123"/>
      <c r="G73" s="123"/>
      <c r="H73" s="123"/>
      <c r="I73" s="123"/>
      <c r="J73" s="122"/>
      <c r="K73" s="123" t="s">
        <v>134</v>
      </c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4">
        <f>'SO 04.5 - Přeložka kabelů...'!J32</f>
        <v>0</v>
      </c>
      <c r="AH73" s="122"/>
      <c r="AI73" s="122"/>
      <c r="AJ73" s="122"/>
      <c r="AK73" s="122"/>
      <c r="AL73" s="122"/>
      <c r="AM73" s="122"/>
      <c r="AN73" s="124">
        <f>SUM(AG73,AT73)</f>
        <v>0</v>
      </c>
      <c r="AO73" s="122"/>
      <c r="AP73" s="122"/>
      <c r="AQ73" s="125" t="s">
        <v>85</v>
      </c>
      <c r="AR73" s="126"/>
      <c r="AS73" s="127">
        <v>0</v>
      </c>
      <c r="AT73" s="128">
        <f>ROUND(SUM(AV73:AW73),2)</f>
        <v>0</v>
      </c>
      <c r="AU73" s="129">
        <f>'SO 04.5 - Přeložka kabelů...'!P90</f>
        <v>0</v>
      </c>
      <c r="AV73" s="128">
        <f>'SO 04.5 - Přeložka kabelů...'!J35</f>
        <v>0</v>
      </c>
      <c r="AW73" s="128">
        <f>'SO 04.5 - Přeložka kabelů...'!J36</f>
        <v>0</v>
      </c>
      <c r="AX73" s="128">
        <f>'SO 04.5 - Přeložka kabelů...'!J37</f>
        <v>0</v>
      </c>
      <c r="AY73" s="128">
        <f>'SO 04.5 - Přeložka kabelů...'!J38</f>
        <v>0</v>
      </c>
      <c r="AZ73" s="128">
        <f>'SO 04.5 - Přeložka kabelů...'!F35</f>
        <v>0</v>
      </c>
      <c r="BA73" s="128">
        <f>'SO 04.5 - Přeložka kabelů...'!F36</f>
        <v>0</v>
      </c>
      <c r="BB73" s="128">
        <f>'SO 04.5 - Přeložka kabelů...'!F37</f>
        <v>0</v>
      </c>
      <c r="BC73" s="128">
        <f>'SO 04.5 - Přeložka kabelů...'!F38</f>
        <v>0</v>
      </c>
      <c r="BD73" s="130">
        <f>'SO 04.5 - Přeložka kabelů...'!F39</f>
        <v>0</v>
      </c>
      <c r="BT73" s="131" t="s">
        <v>81</v>
      </c>
      <c r="BV73" s="131" t="s">
        <v>74</v>
      </c>
      <c r="BW73" s="131" t="s">
        <v>135</v>
      </c>
      <c r="BX73" s="131" t="s">
        <v>120</v>
      </c>
      <c r="CL73" s="131" t="s">
        <v>19</v>
      </c>
    </row>
    <row r="74" s="6" customFormat="1" ht="16.5" customHeight="1">
      <c r="A74" s="120" t="s">
        <v>82</v>
      </c>
      <c r="B74" s="121"/>
      <c r="C74" s="122"/>
      <c r="D74" s="122"/>
      <c r="E74" s="123" t="s">
        <v>136</v>
      </c>
      <c r="F74" s="123"/>
      <c r="G74" s="123"/>
      <c r="H74" s="123"/>
      <c r="I74" s="123"/>
      <c r="J74" s="122"/>
      <c r="K74" s="123" t="s">
        <v>137</v>
      </c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4">
        <f>'SO 04.6 - Přeložka kabelů...'!J32</f>
        <v>0</v>
      </c>
      <c r="AH74" s="122"/>
      <c r="AI74" s="122"/>
      <c r="AJ74" s="122"/>
      <c r="AK74" s="122"/>
      <c r="AL74" s="122"/>
      <c r="AM74" s="122"/>
      <c r="AN74" s="124">
        <f>SUM(AG74,AT74)</f>
        <v>0</v>
      </c>
      <c r="AO74" s="122"/>
      <c r="AP74" s="122"/>
      <c r="AQ74" s="125" t="s">
        <v>85</v>
      </c>
      <c r="AR74" s="126"/>
      <c r="AS74" s="127">
        <v>0</v>
      </c>
      <c r="AT74" s="128">
        <f>ROUND(SUM(AV74:AW74),2)</f>
        <v>0</v>
      </c>
      <c r="AU74" s="129">
        <f>'SO 04.6 - Přeložka kabelů...'!P89</f>
        <v>0</v>
      </c>
      <c r="AV74" s="128">
        <f>'SO 04.6 - Přeložka kabelů...'!J35</f>
        <v>0</v>
      </c>
      <c r="AW74" s="128">
        <f>'SO 04.6 - Přeložka kabelů...'!J36</f>
        <v>0</v>
      </c>
      <c r="AX74" s="128">
        <f>'SO 04.6 - Přeložka kabelů...'!J37</f>
        <v>0</v>
      </c>
      <c r="AY74" s="128">
        <f>'SO 04.6 - Přeložka kabelů...'!J38</f>
        <v>0</v>
      </c>
      <c r="AZ74" s="128">
        <f>'SO 04.6 - Přeložka kabelů...'!F35</f>
        <v>0</v>
      </c>
      <c r="BA74" s="128">
        <f>'SO 04.6 - Přeložka kabelů...'!F36</f>
        <v>0</v>
      </c>
      <c r="BB74" s="128">
        <f>'SO 04.6 - Přeložka kabelů...'!F37</f>
        <v>0</v>
      </c>
      <c r="BC74" s="128">
        <f>'SO 04.6 - Přeložka kabelů...'!F38</f>
        <v>0</v>
      </c>
      <c r="BD74" s="130">
        <f>'SO 04.6 - Přeložka kabelů...'!F39</f>
        <v>0</v>
      </c>
      <c r="BT74" s="131" t="s">
        <v>81</v>
      </c>
      <c r="BV74" s="131" t="s">
        <v>74</v>
      </c>
      <c r="BW74" s="131" t="s">
        <v>138</v>
      </c>
      <c r="BX74" s="131" t="s">
        <v>120</v>
      </c>
      <c r="CL74" s="131" t="s">
        <v>19</v>
      </c>
    </row>
    <row r="75" s="5" customFormat="1" ht="16.5" customHeight="1">
      <c r="B75" s="107"/>
      <c r="C75" s="108"/>
      <c r="D75" s="109" t="s">
        <v>139</v>
      </c>
      <c r="E75" s="109"/>
      <c r="F75" s="109"/>
      <c r="G75" s="109"/>
      <c r="H75" s="109"/>
      <c r="I75" s="110"/>
      <c r="J75" s="109" t="s">
        <v>140</v>
      </c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11">
        <f>ROUND(AG76+AG80,2)</f>
        <v>0</v>
      </c>
      <c r="AH75" s="110"/>
      <c r="AI75" s="110"/>
      <c r="AJ75" s="110"/>
      <c r="AK75" s="110"/>
      <c r="AL75" s="110"/>
      <c r="AM75" s="110"/>
      <c r="AN75" s="112">
        <f>SUM(AG75,AT75)</f>
        <v>0</v>
      </c>
      <c r="AO75" s="110"/>
      <c r="AP75" s="110"/>
      <c r="AQ75" s="113" t="s">
        <v>78</v>
      </c>
      <c r="AR75" s="114"/>
      <c r="AS75" s="115">
        <f>ROUND(AS76+AS80,2)</f>
        <v>0</v>
      </c>
      <c r="AT75" s="116">
        <f>ROUND(SUM(AV75:AW75),2)</f>
        <v>0</v>
      </c>
      <c r="AU75" s="117">
        <f>ROUND(AU76+AU80,5)</f>
        <v>0</v>
      </c>
      <c r="AV75" s="116">
        <f>ROUND(AZ75*L29,2)</f>
        <v>0</v>
      </c>
      <c r="AW75" s="116">
        <f>ROUND(BA75*L30,2)</f>
        <v>0</v>
      </c>
      <c r="AX75" s="116">
        <f>ROUND(BB75*L29,2)</f>
        <v>0</v>
      </c>
      <c r="AY75" s="116">
        <f>ROUND(BC75*L30,2)</f>
        <v>0</v>
      </c>
      <c r="AZ75" s="116">
        <f>ROUND(AZ76+AZ80,2)</f>
        <v>0</v>
      </c>
      <c r="BA75" s="116">
        <f>ROUND(BA76+BA80,2)</f>
        <v>0</v>
      </c>
      <c r="BB75" s="116">
        <f>ROUND(BB76+BB80,2)</f>
        <v>0</v>
      </c>
      <c r="BC75" s="116">
        <f>ROUND(BC76+BC80,2)</f>
        <v>0</v>
      </c>
      <c r="BD75" s="118">
        <f>ROUND(BD76+BD80,2)</f>
        <v>0</v>
      </c>
      <c r="BS75" s="119" t="s">
        <v>71</v>
      </c>
      <c r="BT75" s="119" t="s">
        <v>79</v>
      </c>
      <c r="BU75" s="119" t="s">
        <v>73</v>
      </c>
      <c r="BV75" s="119" t="s">
        <v>74</v>
      </c>
      <c r="BW75" s="119" t="s">
        <v>141</v>
      </c>
      <c r="BX75" s="119" t="s">
        <v>5</v>
      </c>
      <c r="CL75" s="119" t="s">
        <v>19</v>
      </c>
      <c r="CM75" s="119" t="s">
        <v>81</v>
      </c>
    </row>
    <row r="76" s="6" customFormat="1" ht="25.5" customHeight="1">
      <c r="B76" s="121"/>
      <c r="C76" s="122"/>
      <c r="D76" s="122"/>
      <c r="E76" s="123" t="s">
        <v>142</v>
      </c>
      <c r="F76" s="123"/>
      <c r="G76" s="123"/>
      <c r="H76" s="123"/>
      <c r="I76" s="123"/>
      <c r="J76" s="122"/>
      <c r="K76" s="123" t="s">
        <v>143</v>
      </c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32">
        <f>ROUND(SUM(AG77:AG79),2)</f>
        <v>0</v>
      </c>
      <c r="AH76" s="122"/>
      <c r="AI76" s="122"/>
      <c r="AJ76" s="122"/>
      <c r="AK76" s="122"/>
      <c r="AL76" s="122"/>
      <c r="AM76" s="122"/>
      <c r="AN76" s="124">
        <f>SUM(AG76,AT76)</f>
        <v>0</v>
      </c>
      <c r="AO76" s="122"/>
      <c r="AP76" s="122"/>
      <c r="AQ76" s="125" t="s">
        <v>85</v>
      </c>
      <c r="AR76" s="126"/>
      <c r="AS76" s="127">
        <f>ROUND(SUM(AS77:AS79),2)</f>
        <v>0</v>
      </c>
      <c r="AT76" s="128">
        <f>ROUND(SUM(AV76:AW76),2)</f>
        <v>0</v>
      </c>
      <c r="AU76" s="129">
        <f>ROUND(SUM(AU77:AU79),5)</f>
        <v>0</v>
      </c>
      <c r="AV76" s="128">
        <f>ROUND(AZ76*L29,2)</f>
        <v>0</v>
      </c>
      <c r="AW76" s="128">
        <f>ROUND(BA76*L30,2)</f>
        <v>0</v>
      </c>
      <c r="AX76" s="128">
        <f>ROUND(BB76*L29,2)</f>
        <v>0</v>
      </c>
      <c r="AY76" s="128">
        <f>ROUND(BC76*L30,2)</f>
        <v>0</v>
      </c>
      <c r="AZ76" s="128">
        <f>ROUND(SUM(AZ77:AZ79),2)</f>
        <v>0</v>
      </c>
      <c r="BA76" s="128">
        <f>ROUND(SUM(BA77:BA79),2)</f>
        <v>0</v>
      </c>
      <c r="BB76" s="128">
        <f>ROUND(SUM(BB77:BB79),2)</f>
        <v>0</v>
      </c>
      <c r="BC76" s="128">
        <f>ROUND(SUM(BC77:BC79),2)</f>
        <v>0</v>
      </c>
      <c r="BD76" s="130">
        <f>ROUND(SUM(BD77:BD79),2)</f>
        <v>0</v>
      </c>
      <c r="BS76" s="131" t="s">
        <v>71</v>
      </c>
      <c r="BT76" s="131" t="s">
        <v>81</v>
      </c>
      <c r="BU76" s="131" t="s">
        <v>73</v>
      </c>
      <c r="BV76" s="131" t="s">
        <v>74</v>
      </c>
      <c r="BW76" s="131" t="s">
        <v>144</v>
      </c>
      <c r="BX76" s="131" t="s">
        <v>141</v>
      </c>
      <c r="CL76" s="131" t="s">
        <v>19</v>
      </c>
    </row>
    <row r="77" s="6" customFormat="1" ht="16.5" customHeight="1">
      <c r="A77" s="120" t="s">
        <v>82</v>
      </c>
      <c r="B77" s="121"/>
      <c r="C77" s="122"/>
      <c r="D77" s="122"/>
      <c r="E77" s="122"/>
      <c r="F77" s="123" t="s">
        <v>145</v>
      </c>
      <c r="G77" s="123"/>
      <c r="H77" s="123"/>
      <c r="I77" s="123"/>
      <c r="J77" s="123"/>
      <c r="K77" s="122"/>
      <c r="L77" s="123" t="s">
        <v>100</v>
      </c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4">
        <f>'3-M - Zemní a montážní práce'!J34</f>
        <v>0</v>
      </c>
      <c r="AH77" s="122"/>
      <c r="AI77" s="122"/>
      <c r="AJ77" s="122"/>
      <c r="AK77" s="122"/>
      <c r="AL77" s="122"/>
      <c r="AM77" s="122"/>
      <c r="AN77" s="124">
        <f>SUM(AG77,AT77)</f>
        <v>0</v>
      </c>
      <c r="AO77" s="122"/>
      <c r="AP77" s="122"/>
      <c r="AQ77" s="125" t="s">
        <v>85</v>
      </c>
      <c r="AR77" s="126"/>
      <c r="AS77" s="127">
        <v>0</v>
      </c>
      <c r="AT77" s="128">
        <f>ROUND(SUM(AV77:AW77),2)</f>
        <v>0</v>
      </c>
      <c r="AU77" s="129">
        <f>'3-M - Zemní a montážní práce'!P97</f>
        <v>0</v>
      </c>
      <c r="AV77" s="128">
        <f>'3-M - Zemní a montážní práce'!J37</f>
        <v>0</v>
      </c>
      <c r="AW77" s="128">
        <f>'3-M - Zemní a montážní práce'!J38</f>
        <v>0</v>
      </c>
      <c r="AX77" s="128">
        <f>'3-M - Zemní a montážní práce'!J39</f>
        <v>0</v>
      </c>
      <c r="AY77" s="128">
        <f>'3-M - Zemní a montážní práce'!J40</f>
        <v>0</v>
      </c>
      <c r="AZ77" s="128">
        <f>'3-M - Zemní a montážní práce'!F37</f>
        <v>0</v>
      </c>
      <c r="BA77" s="128">
        <f>'3-M - Zemní a montážní práce'!F38</f>
        <v>0</v>
      </c>
      <c r="BB77" s="128">
        <f>'3-M - Zemní a montážní práce'!F39</f>
        <v>0</v>
      </c>
      <c r="BC77" s="128">
        <f>'3-M - Zemní a montážní práce'!F40</f>
        <v>0</v>
      </c>
      <c r="BD77" s="130">
        <f>'3-M - Zemní a montážní práce'!F41</f>
        <v>0</v>
      </c>
      <c r="BT77" s="131" t="s">
        <v>101</v>
      </c>
      <c r="BV77" s="131" t="s">
        <v>74</v>
      </c>
      <c r="BW77" s="131" t="s">
        <v>146</v>
      </c>
      <c r="BX77" s="131" t="s">
        <v>144</v>
      </c>
      <c r="CL77" s="131" t="s">
        <v>19</v>
      </c>
    </row>
    <row r="78" s="6" customFormat="1" ht="16.5" customHeight="1">
      <c r="A78" s="120" t="s">
        <v>82</v>
      </c>
      <c r="B78" s="121"/>
      <c r="C78" s="122"/>
      <c r="D78" s="122"/>
      <c r="E78" s="122"/>
      <c r="F78" s="123" t="s">
        <v>147</v>
      </c>
      <c r="G78" s="123"/>
      <c r="H78" s="123"/>
      <c r="I78" s="123"/>
      <c r="J78" s="123"/>
      <c r="K78" s="122"/>
      <c r="L78" s="123" t="s">
        <v>104</v>
      </c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4">
        <f>'3-MAT - Materiál'!J34</f>
        <v>0</v>
      </c>
      <c r="AH78" s="122"/>
      <c r="AI78" s="122"/>
      <c r="AJ78" s="122"/>
      <c r="AK78" s="122"/>
      <c r="AL78" s="122"/>
      <c r="AM78" s="122"/>
      <c r="AN78" s="124">
        <f>SUM(AG78,AT78)</f>
        <v>0</v>
      </c>
      <c r="AO78" s="122"/>
      <c r="AP78" s="122"/>
      <c r="AQ78" s="125" t="s">
        <v>85</v>
      </c>
      <c r="AR78" s="126"/>
      <c r="AS78" s="127">
        <v>0</v>
      </c>
      <c r="AT78" s="128">
        <f>ROUND(SUM(AV78:AW78),2)</f>
        <v>0</v>
      </c>
      <c r="AU78" s="129">
        <f>'3-MAT - Materiál'!P91</f>
        <v>0</v>
      </c>
      <c r="AV78" s="128">
        <f>'3-MAT - Materiál'!J37</f>
        <v>0</v>
      </c>
      <c r="AW78" s="128">
        <f>'3-MAT - Materiál'!J38</f>
        <v>0</v>
      </c>
      <c r="AX78" s="128">
        <f>'3-MAT - Materiál'!J39</f>
        <v>0</v>
      </c>
      <c r="AY78" s="128">
        <f>'3-MAT - Materiál'!J40</f>
        <v>0</v>
      </c>
      <c r="AZ78" s="128">
        <f>'3-MAT - Materiál'!F37</f>
        <v>0</v>
      </c>
      <c r="BA78" s="128">
        <f>'3-MAT - Materiál'!F38</f>
        <v>0</v>
      </c>
      <c r="BB78" s="128">
        <f>'3-MAT - Materiál'!F39</f>
        <v>0</v>
      </c>
      <c r="BC78" s="128">
        <f>'3-MAT - Materiál'!F40</f>
        <v>0</v>
      </c>
      <c r="BD78" s="130">
        <f>'3-MAT - Materiál'!F41</f>
        <v>0</v>
      </c>
      <c r="BT78" s="131" t="s">
        <v>101</v>
      </c>
      <c r="BV78" s="131" t="s">
        <v>74</v>
      </c>
      <c r="BW78" s="131" t="s">
        <v>148</v>
      </c>
      <c r="BX78" s="131" t="s">
        <v>144</v>
      </c>
      <c r="CL78" s="131" t="s">
        <v>19</v>
      </c>
    </row>
    <row r="79" s="6" customFormat="1" ht="16.5" customHeight="1">
      <c r="A79" s="120" t="s">
        <v>82</v>
      </c>
      <c r="B79" s="121"/>
      <c r="C79" s="122"/>
      <c r="D79" s="122"/>
      <c r="E79" s="122"/>
      <c r="F79" s="123" t="s">
        <v>149</v>
      </c>
      <c r="G79" s="123"/>
      <c r="H79" s="123"/>
      <c r="I79" s="123"/>
      <c r="J79" s="123"/>
      <c r="K79" s="122"/>
      <c r="L79" s="123" t="s">
        <v>107</v>
      </c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4">
        <f>'3-OST - Ostatní'!J34</f>
        <v>0</v>
      </c>
      <c r="AH79" s="122"/>
      <c r="AI79" s="122"/>
      <c r="AJ79" s="122"/>
      <c r="AK79" s="122"/>
      <c r="AL79" s="122"/>
      <c r="AM79" s="122"/>
      <c r="AN79" s="124">
        <f>SUM(AG79,AT79)</f>
        <v>0</v>
      </c>
      <c r="AO79" s="122"/>
      <c r="AP79" s="122"/>
      <c r="AQ79" s="125" t="s">
        <v>85</v>
      </c>
      <c r="AR79" s="126"/>
      <c r="AS79" s="127">
        <v>0</v>
      </c>
      <c r="AT79" s="128">
        <f>ROUND(SUM(AV79:AW79),2)</f>
        <v>0</v>
      </c>
      <c r="AU79" s="129">
        <f>'3-OST - Ostatní'!P95</f>
        <v>0</v>
      </c>
      <c r="AV79" s="128">
        <f>'3-OST - Ostatní'!J37</f>
        <v>0</v>
      </c>
      <c r="AW79" s="128">
        <f>'3-OST - Ostatní'!J38</f>
        <v>0</v>
      </c>
      <c r="AX79" s="128">
        <f>'3-OST - Ostatní'!J39</f>
        <v>0</v>
      </c>
      <c r="AY79" s="128">
        <f>'3-OST - Ostatní'!J40</f>
        <v>0</v>
      </c>
      <c r="AZ79" s="128">
        <f>'3-OST - Ostatní'!F37</f>
        <v>0</v>
      </c>
      <c r="BA79" s="128">
        <f>'3-OST - Ostatní'!F38</f>
        <v>0</v>
      </c>
      <c r="BB79" s="128">
        <f>'3-OST - Ostatní'!F39</f>
        <v>0</v>
      </c>
      <c r="BC79" s="128">
        <f>'3-OST - Ostatní'!F40</f>
        <v>0</v>
      </c>
      <c r="BD79" s="130">
        <f>'3-OST - Ostatní'!F41</f>
        <v>0</v>
      </c>
      <c r="BT79" s="131" t="s">
        <v>101</v>
      </c>
      <c r="BV79" s="131" t="s">
        <v>74</v>
      </c>
      <c r="BW79" s="131" t="s">
        <v>150</v>
      </c>
      <c r="BX79" s="131" t="s">
        <v>144</v>
      </c>
      <c r="CL79" s="131" t="s">
        <v>19</v>
      </c>
    </row>
    <row r="80" s="6" customFormat="1" ht="25.5" customHeight="1">
      <c r="B80" s="121"/>
      <c r="C80" s="122"/>
      <c r="D80" s="122"/>
      <c r="E80" s="123" t="s">
        <v>151</v>
      </c>
      <c r="F80" s="123"/>
      <c r="G80" s="123"/>
      <c r="H80" s="123"/>
      <c r="I80" s="123"/>
      <c r="J80" s="122"/>
      <c r="K80" s="123" t="s">
        <v>152</v>
      </c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32">
        <f>ROUND(SUM(AG81:AG83),2)</f>
        <v>0</v>
      </c>
      <c r="AH80" s="122"/>
      <c r="AI80" s="122"/>
      <c r="AJ80" s="122"/>
      <c r="AK80" s="122"/>
      <c r="AL80" s="122"/>
      <c r="AM80" s="122"/>
      <c r="AN80" s="124">
        <f>SUM(AG80,AT80)</f>
        <v>0</v>
      </c>
      <c r="AO80" s="122"/>
      <c r="AP80" s="122"/>
      <c r="AQ80" s="125" t="s">
        <v>85</v>
      </c>
      <c r="AR80" s="126"/>
      <c r="AS80" s="127">
        <f>ROUND(SUM(AS81:AS83),2)</f>
        <v>0</v>
      </c>
      <c r="AT80" s="128">
        <f>ROUND(SUM(AV80:AW80),2)</f>
        <v>0</v>
      </c>
      <c r="AU80" s="129">
        <f>ROUND(SUM(AU81:AU83),5)</f>
        <v>0</v>
      </c>
      <c r="AV80" s="128">
        <f>ROUND(AZ80*L29,2)</f>
        <v>0</v>
      </c>
      <c r="AW80" s="128">
        <f>ROUND(BA80*L30,2)</f>
        <v>0</v>
      </c>
      <c r="AX80" s="128">
        <f>ROUND(BB80*L29,2)</f>
        <v>0</v>
      </c>
      <c r="AY80" s="128">
        <f>ROUND(BC80*L30,2)</f>
        <v>0</v>
      </c>
      <c r="AZ80" s="128">
        <f>ROUND(SUM(AZ81:AZ83),2)</f>
        <v>0</v>
      </c>
      <c r="BA80" s="128">
        <f>ROUND(SUM(BA81:BA83),2)</f>
        <v>0</v>
      </c>
      <c r="BB80" s="128">
        <f>ROUND(SUM(BB81:BB83),2)</f>
        <v>0</v>
      </c>
      <c r="BC80" s="128">
        <f>ROUND(SUM(BC81:BC83),2)</f>
        <v>0</v>
      </c>
      <c r="BD80" s="130">
        <f>ROUND(SUM(BD81:BD83),2)</f>
        <v>0</v>
      </c>
      <c r="BS80" s="131" t="s">
        <v>71</v>
      </c>
      <c r="BT80" s="131" t="s">
        <v>81</v>
      </c>
      <c r="BU80" s="131" t="s">
        <v>73</v>
      </c>
      <c r="BV80" s="131" t="s">
        <v>74</v>
      </c>
      <c r="BW80" s="131" t="s">
        <v>153</v>
      </c>
      <c r="BX80" s="131" t="s">
        <v>141</v>
      </c>
      <c r="CL80" s="131" t="s">
        <v>19</v>
      </c>
    </row>
    <row r="81" s="6" customFormat="1" ht="16.5" customHeight="1">
      <c r="A81" s="120" t="s">
        <v>82</v>
      </c>
      <c r="B81" s="121"/>
      <c r="C81" s="122"/>
      <c r="D81" s="122"/>
      <c r="E81" s="122"/>
      <c r="F81" s="123" t="s">
        <v>154</v>
      </c>
      <c r="G81" s="123"/>
      <c r="H81" s="123"/>
      <c r="I81" s="123"/>
      <c r="J81" s="123"/>
      <c r="K81" s="122"/>
      <c r="L81" s="123" t="s">
        <v>100</v>
      </c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4">
        <f>'4-M - Zemní a montážní práce'!J34</f>
        <v>0</v>
      </c>
      <c r="AH81" s="122"/>
      <c r="AI81" s="122"/>
      <c r="AJ81" s="122"/>
      <c r="AK81" s="122"/>
      <c r="AL81" s="122"/>
      <c r="AM81" s="122"/>
      <c r="AN81" s="124">
        <f>SUM(AG81,AT81)</f>
        <v>0</v>
      </c>
      <c r="AO81" s="122"/>
      <c r="AP81" s="122"/>
      <c r="AQ81" s="125" t="s">
        <v>85</v>
      </c>
      <c r="AR81" s="126"/>
      <c r="AS81" s="127">
        <v>0</v>
      </c>
      <c r="AT81" s="128">
        <f>ROUND(SUM(AV81:AW81),2)</f>
        <v>0</v>
      </c>
      <c r="AU81" s="129">
        <f>'4-M - Zemní a montážní práce'!P96</f>
        <v>0</v>
      </c>
      <c r="AV81" s="128">
        <f>'4-M - Zemní a montážní práce'!J37</f>
        <v>0</v>
      </c>
      <c r="AW81" s="128">
        <f>'4-M - Zemní a montážní práce'!J38</f>
        <v>0</v>
      </c>
      <c r="AX81" s="128">
        <f>'4-M - Zemní a montážní práce'!J39</f>
        <v>0</v>
      </c>
      <c r="AY81" s="128">
        <f>'4-M - Zemní a montážní práce'!J40</f>
        <v>0</v>
      </c>
      <c r="AZ81" s="128">
        <f>'4-M - Zemní a montážní práce'!F37</f>
        <v>0</v>
      </c>
      <c r="BA81" s="128">
        <f>'4-M - Zemní a montážní práce'!F38</f>
        <v>0</v>
      </c>
      <c r="BB81" s="128">
        <f>'4-M - Zemní a montážní práce'!F39</f>
        <v>0</v>
      </c>
      <c r="BC81" s="128">
        <f>'4-M - Zemní a montážní práce'!F40</f>
        <v>0</v>
      </c>
      <c r="BD81" s="130">
        <f>'4-M - Zemní a montážní práce'!F41</f>
        <v>0</v>
      </c>
      <c r="BT81" s="131" t="s">
        <v>101</v>
      </c>
      <c r="BV81" s="131" t="s">
        <v>74</v>
      </c>
      <c r="BW81" s="131" t="s">
        <v>155</v>
      </c>
      <c r="BX81" s="131" t="s">
        <v>153</v>
      </c>
      <c r="CL81" s="131" t="s">
        <v>19</v>
      </c>
    </row>
    <row r="82" s="6" customFormat="1" ht="16.5" customHeight="1">
      <c r="A82" s="120" t="s">
        <v>82</v>
      </c>
      <c r="B82" s="121"/>
      <c r="C82" s="122"/>
      <c r="D82" s="122"/>
      <c r="E82" s="122"/>
      <c r="F82" s="123" t="s">
        <v>156</v>
      </c>
      <c r="G82" s="123"/>
      <c r="H82" s="123"/>
      <c r="I82" s="123"/>
      <c r="J82" s="123"/>
      <c r="K82" s="122"/>
      <c r="L82" s="123" t="s">
        <v>104</v>
      </c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4">
        <f>'4-MAT - Materiál'!J34</f>
        <v>0</v>
      </c>
      <c r="AH82" s="122"/>
      <c r="AI82" s="122"/>
      <c r="AJ82" s="122"/>
      <c r="AK82" s="122"/>
      <c r="AL82" s="122"/>
      <c r="AM82" s="122"/>
      <c r="AN82" s="124">
        <f>SUM(AG82,AT82)</f>
        <v>0</v>
      </c>
      <c r="AO82" s="122"/>
      <c r="AP82" s="122"/>
      <c r="AQ82" s="125" t="s">
        <v>85</v>
      </c>
      <c r="AR82" s="126"/>
      <c r="AS82" s="127">
        <v>0</v>
      </c>
      <c r="AT82" s="128">
        <f>ROUND(SUM(AV82:AW82),2)</f>
        <v>0</v>
      </c>
      <c r="AU82" s="129">
        <f>'4-MAT - Materiál'!P93</f>
        <v>0</v>
      </c>
      <c r="AV82" s="128">
        <f>'4-MAT - Materiál'!J37</f>
        <v>0</v>
      </c>
      <c r="AW82" s="128">
        <f>'4-MAT - Materiál'!J38</f>
        <v>0</v>
      </c>
      <c r="AX82" s="128">
        <f>'4-MAT - Materiál'!J39</f>
        <v>0</v>
      </c>
      <c r="AY82" s="128">
        <f>'4-MAT - Materiál'!J40</f>
        <v>0</v>
      </c>
      <c r="AZ82" s="128">
        <f>'4-MAT - Materiál'!F37</f>
        <v>0</v>
      </c>
      <c r="BA82" s="128">
        <f>'4-MAT - Materiál'!F38</f>
        <v>0</v>
      </c>
      <c r="BB82" s="128">
        <f>'4-MAT - Materiál'!F39</f>
        <v>0</v>
      </c>
      <c r="BC82" s="128">
        <f>'4-MAT - Materiál'!F40</f>
        <v>0</v>
      </c>
      <c r="BD82" s="130">
        <f>'4-MAT - Materiál'!F41</f>
        <v>0</v>
      </c>
      <c r="BT82" s="131" t="s">
        <v>101</v>
      </c>
      <c r="BV82" s="131" t="s">
        <v>74</v>
      </c>
      <c r="BW82" s="131" t="s">
        <v>157</v>
      </c>
      <c r="BX82" s="131" t="s">
        <v>153</v>
      </c>
      <c r="CL82" s="131" t="s">
        <v>19</v>
      </c>
    </row>
    <row r="83" s="6" customFormat="1" ht="16.5" customHeight="1">
      <c r="A83" s="120" t="s">
        <v>82</v>
      </c>
      <c r="B83" s="121"/>
      <c r="C83" s="122"/>
      <c r="D83" s="122"/>
      <c r="E83" s="122"/>
      <c r="F83" s="123" t="s">
        <v>158</v>
      </c>
      <c r="G83" s="123"/>
      <c r="H83" s="123"/>
      <c r="I83" s="123"/>
      <c r="J83" s="123"/>
      <c r="K83" s="122"/>
      <c r="L83" s="123" t="s">
        <v>107</v>
      </c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4">
        <f>'4-OST - Ostatní'!J34</f>
        <v>0</v>
      </c>
      <c r="AH83" s="122"/>
      <c r="AI83" s="122"/>
      <c r="AJ83" s="122"/>
      <c r="AK83" s="122"/>
      <c r="AL83" s="122"/>
      <c r="AM83" s="122"/>
      <c r="AN83" s="124">
        <f>SUM(AG83,AT83)</f>
        <v>0</v>
      </c>
      <c r="AO83" s="122"/>
      <c r="AP83" s="122"/>
      <c r="AQ83" s="125" t="s">
        <v>85</v>
      </c>
      <c r="AR83" s="126"/>
      <c r="AS83" s="127">
        <v>0</v>
      </c>
      <c r="AT83" s="128">
        <f>ROUND(SUM(AV83:AW83),2)</f>
        <v>0</v>
      </c>
      <c r="AU83" s="129">
        <f>'4-OST - Ostatní'!P95</f>
        <v>0</v>
      </c>
      <c r="AV83" s="128">
        <f>'4-OST - Ostatní'!J37</f>
        <v>0</v>
      </c>
      <c r="AW83" s="128">
        <f>'4-OST - Ostatní'!J38</f>
        <v>0</v>
      </c>
      <c r="AX83" s="128">
        <f>'4-OST - Ostatní'!J39</f>
        <v>0</v>
      </c>
      <c r="AY83" s="128">
        <f>'4-OST - Ostatní'!J40</f>
        <v>0</v>
      </c>
      <c r="AZ83" s="128">
        <f>'4-OST - Ostatní'!F37</f>
        <v>0</v>
      </c>
      <c r="BA83" s="128">
        <f>'4-OST - Ostatní'!F38</f>
        <v>0</v>
      </c>
      <c r="BB83" s="128">
        <f>'4-OST - Ostatní'!F39</f>
        <v>0</v>
      </c>
      <c r="BC83" s="128">
        <f>'4-OST - Ostatní'!F40</f>
        <v>0</v>
      </c>
      <c r="BD83" s="130">
        <f>'4-OST - Ostatní'!F41</f>
        <v>0</v>
      </c>
      <c r="BT83" s="131" t="s">
        <v>101</v>
      </c>
      <c r="BV83" s="131" t="s">
        <v>74</v>
      </c>
      <c r="BW83" s="131" t="s">
        <v>159</v>
      </c>
      <c r="BX83" s="131" t="s">
        <v>153</v>
      </c>
      <c r="CL83" s="131" t="s">
        <v>19</v>
      </c>
    </row>
    <row r="84" s="5" customFormat="1" ht="16.5" customHeight="1">
      <c r="A84" s="120" t="s">
        <v>82</v>
      </c>
      <c r="B84" s="107"/>
      <c r="C84" s="108"/>
      <c r="D84" s="109" t="s">
        <v>160</v>
      </c>
      <c r="E84" s="109"/>
      <c r="F84" s="109"/>
      <c r="G84" s="109"/>
      <c r="H84" s="109"/>
      <c r="I84" s="110"/>
      <c r="J84" s="109" t="s">
        <v>161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12">
        <f>'SO 06 - Přeložka plynovodu'!J30</f>
        <v>0</v>
      </c>
      <c r="AH84" s="110"/>
      <c r="AI84" s="110"/>
      <c r="AJ84" s="110"/>
      <c r="AK84" s="110"/>
      <c r="AL84" s="110"/>
      <c r="AM84" s="110"/>
      <c r="AN84" s="112">
        <f>SUM(AG84,AT84)</f>
        <v>0</v>
      </c>
      <c r="AO84" s="110"/>
      <c r="AP84" s="110"/>
      <c r="AQ84" s="113" t="s">
        <v>78</v>
      </c>
      <c r="AR84" s="114"/>
      <c r="AS84" s="115">
        <v>0</v>
      </c>
      <c r="AT84" s="116">
        <f>ROUND(SUM(AV84:AW84),2)</f>
        <v>0</v>
      </c>
      <c r="AU84" s="117">
        <f>'SO 06 - Přeložka plynovodu'!P93</f>
        <v>0</v>
      </c>
      <c r="AV84" s="116">
        <f>'SO 06 - Přeložka plynovodu'!J33</f>
        <v>0</v>
      </c>
      <c r="AW84" s="116">
        <f>'SO 06 - Přeložka plynovodu'!J34</f>
        <v>0</v>
      </c>
      <c r="AX84" s="116">
        <f>'SO 06 - Přeložka plynovodu'!J35</f>
        <v>0</v>
      </c>
      <c r="AY84" s="116">
        <f>'SO 06 - Přeložka plynovodu'!J36</f>
        <v>0</v>
      </c>
      <c r="AZ84" s="116">
        <f>'SO 06 - Přeložka plynovodu'!F33</f>
        <v>0</v>
      </c>
      <c r="BA84" s="116">
        <f>'SO 06 - Přeložka plynovodu'!F34</f>
        <v>0</v>
      </c>
      <c r="BB84" s="116">
        <f>'SO 06 - Přeložka plynovodu'!F35</f>
        <v>0</v>
      </c>
      <c r="BC84" s="116">
        <f>'SO 06 - Přeložka plynovodu'!F36</f>
        <v>0</v>
      </c>
      <c r="BD84" s="118">
        <f>'SO 06 - Přeložka plynovodu'!F37</f>
        <v>0</v>
      </c>
      <c r="BT84" s="119" t="s">
        <v>79</v>
      </c>
      <c r="BV84" s="119" t="s">
        <v>74</v>
      </c>
      <c r="BW84" s="119" t="s">
        <v>162</v>
      </c>
      <c r="BX84" s="119" t="s">
        <v>5</v>
      </c>
      <c r="CL84" s="119" t="s">
        <v>19</v>
      </c>
      <c r="CM84" s="119" t="s">
        <v>81</v>
      </c>
    </row>
    <row r="85" s="5" customFormat="1" ht="16.5" customHeight="1">
      <c r="B85" s="107"/>
      <c r="C85" s="108"/>
      <c r="D85" s="109" t="s">
        <v>163</v>
      </c>
      <c r="E85" s="109"/>
      <c r="F85" s="109"/>
      <c r="G85" s="109"/>
      <c r="H85" s="109"/>
      <c r="I85" s="110"/>
      <c r="J85" s="109" t="s">
        <v>164</v>
      </c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11">
        <f>ROUND(SUM(AG86:AG87),2)</f>
        <v>0</v>
      </c>
      <c r="AH85" s="110"/>
      <c r="AI85" s="110"/>
      <c r="AJ85" s="110"/>
      <c r="AK85" s="110"/>
      <c r="AL85" s="110"/>
      <c r="AM85" s="110"/>
      <c r="AN85" s="112">
        <f>SUM(AG85,AT85)</f>
        <v>0</v>
      </c>
      <c r="AO85" s="110"/>
      <c r="AP85" s="110"/>
      <c r="AQ85" s="113" t="s">
        <v>78</v>
      </c>
      <c r="AR85" s="114"/>
      <c r="AS85" s="115">
        <f>ROUND(SUM(AS86:AS87),2)</f>
        <v>0</v>
      </c>
      <c r="AT85" s="116">
        <f>ROUND(SUM(AV85:AW85),2)</f>
        <v>0</v>
      </c>
      <c r="AU85" s="117">
        <f>ROUND(SUM(AU86:AU87),5)</f>
        <v>0</v>
      </c>
      <c r="AV85" s="116">
        <f>ROUND(AZ85*L29,2)</f>
        <v>0</v>
      </c>
      <c r="AW85" s="116">
        <f>ROUND(BA85*L30,2)</f>
        <v>0</v>
      </c>
      <c r="AX85" s="116">
        <f>ROUND(BB85*L29,2)</f>
        <v>0</v>
      </c>
      <c r="AY85" s="116">
        <f>ROUND(BC85*L30,2)</f>
        <v>0</v>
      </c>
      <c r="AZ85" s="116">
        <f>ROUND(SUM(AZ86:AZ87),2)</f>
        <v>0</v>
      </c>
      <c r="BA85" s="116">
        <f>ROUND(SUM(BA86:BA87),2)</f>
        <v>0</v>
      </c>
      <c r="BB85" s="116">
        <f>ROUND(SUM(BB86:BB87),2)</f>
        <v>0</v>
      </c>
      <c r="BC85" s="116">
        <f>ROUND(SUM(BC86:BC87),2)</f>
        <v>0</v>
      </c>
      <c r="BD85" s="118">
        <f>ROUND(SUM(BD86:BD87),2)</f>
        <v>0</v>
      </c>
      <c r="BS85" s="119" t="s">
        <v>71</v>
      </c>
      <c r="BT85" s="119" t="s">
        <v>79</v>
      </c>
      <c r="BU85" s="119" t="s">
        <v>73</v>
      </c>
      <c r="BV85" s="119" t="s">
        <v>74</v>
      </c>
      <c r="BW85" s="119" t="s">
        <v>165</v>
      </c>
      <c r="BX85" s="119" t="s">
        <v>5</v>
      </c>
      <c r="CL85" s="119" t="s">
        <v>19</v>
      </c>
      <c r="CM85" s="119" t="s">
        <v>81</v>
      </c>
    </row>
    <row r="86" s="6" customFormat="1" ht="16.5" customHeight="1">
      <c r="A86" s="120" t="s">
        <v>82</v>
      </c>
      <c r="B86" s="121"/>
      <c r="C86" s="122"/>
      <c r="D86" s="122"/>
      <c r="E86" s="123" t="s">
        <v>166</v>
      </c>
      <c r="F86" s="123"/>
      <c r="G86" s="123"/>
      <c r="H86" s="123"/>
      <c r="I86" s="123"/>
      <c r="J86" s="122"/>
      <c r="K86" s="123" t="s">
        <v>167</v>
      </c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4">
        <f>'SO 07.1 - Provizorní vodo...'!J32</f>
        <v>0</v>
      </c>
      <c r="AH86" s="122"/>
      <c r="AI86" s="122"/>
      <c r="AJ86" s="122"/>
      <c r="AK86" s="122"/>
      <c r="AL86" s="122"/>
      <c r="AM86" s="122"/>
      <c r="AN86" s="124">
        <f>SUM(AG86,AT86)</f>
        <v>0</v>
      </c>
      <c r="AO86" s="122"/>
      <c r="AP86" s="122"/>
      <c r="AQ86" s="125" t="s">
        <v>85</v>
      </c>
      <c r="AR86" s="126"/>
      <c r="AS86" s="127">
        <v>0</v>
      </c>
      <c r="AT86" s="128">
        <f>ROUND(SUM(AV86:AW86),2)</f>
        <v>0</v>
      </c>
      <c r="AU86" s="129">
        <f>'SO 07.1 - Provizorní vodo...'!P89</f>
        <v>0</v>
      </c>
      <c r="AV86" s="128">
        <f>'SO 07.1 - Provizorní vodo...'!J35</f>
        <v>0</v>
      </c>
      <c r="AW86" s="128">
        <f>'SO 07.1 - Provizorní vodo...'!J36</f>
        <v>0</v>
      </c>
      <c r="AX86" s="128">
        <f>'SO 07.1 - Provizorní vodo...'!J37</f>
        <v>0</v>
      </c>
      <c r="AY86" s="128">
        <f>'SO 07.1 - Provizorní vodo...'!J38</f>
        <v>0</v>
      </c>
      <c r="AZ86" s="128">
        <f>'SO 07.1 - Provizorní vodo...'!F35</f>
        <v>0</v>
      </c>
      <c r="BA86" s="128">
        <f>'SO 07.1 - Provizorní vodo...'!F36</f>
        <v>0</v>
      </c>
      <c r="BB86" s="128">
        <f>'SO 07.1 - Provizorní vodo...'!F37</f>
        <v>0</v>
      </c>
      <c r="BC86" s="128">
        <f>'SO 07.1 - Provizorní vodo...'!F38</f>
        <v>0</v>
      </c>
      <c r="BD86" s="130">
        <f>'SO 07.1 - Provizorní vodo...'!F39</f>
        <v>0</v>
      </c>
      <c r="BT86" s="131" t="s">
        <v>81</v>
      </c>
      <c r="BV86" s="131" t="s">
        <v>74</v>
      </c>
      <c r="BW86" s="131" t="s">
        <v>168</v>
      </c>
      <c r="BX86" s="131" t="s">
        <v>165</v>
      </c>
      <c r="CL86" s="131" t="s">
        <v>19</v>
      </c>
    </row>
    <row r="87" s="6" customFormat="1" ht="16.5" customHeight="1">
      <c r="A87" s="120" t="s">
        <v>82</v>
      </c>
      <c r="B87" s="121"/>
      <c r="C87" s="122"/>
      <c r="D87" s="122"/>
      <c r="E87" s="123" t="s">
        <v>169</v>
      </c>
      <c r="F87" s="123"/>
      <c r="G87" s="123"/>
      <c r="H87" s="123"/>
      <c r="I87" s="123"/>
      <c r="J87" s="122"/>
      <c r="K87" s="123" t="s">
        <v>170</v>
      </c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4">
        <f>'SO 07.2 - Definitivní vod...'!J32</f>
        <v>0</v>
      </c>
      <c r="AH87" s="122"/>
      <c r="AI87" s="122"/>
      <c r="AJ87" s="122"/>
      <c r="AK87" s="122"/>
      <c r="AL87" s="122"/>
      <c r="AM87" s="122"/>
      <c r="AN87" s="124">
        <f>SUM(AG87,AT87)</f>
        <v>0</v>
      </c>
      <c r="AO87" s="122"/>
      <c r="AP87" s="122"/>
      <c r="AQ87" s="125" t="s">
        <v>85</v>
      </c>
      <c r="AR87" s="126"/>
      <c r="AS87" s="127">
        <v>0</v>
      </c>
      <c r="AT87" s="128">
        <f>ROUND(SUM(AV87:AW87),2)</f>
        <v>0</v>
      </c>
      <c r="AU87" s="129">
        <f>'SO 07.2 - Definitivní vod...'!P92</f>
        <v>0</v>
      </c>
      <c r="AV87" s="128">
        <f>'SO 07.2 - Definitivní vod...'!J35</f>
        <v>0</v>
      </c>
      <c r="AW87" s="128">
        <f>'SO 07.2 - Definitivní vod...'!J36</f>
        <v>0</v>
      </c>
      <c r="AX87" s="128">
        <f>'SO 07.2 - Definitivní vod...'!J37</f>
        <v>0</v>
      </c>
      <c r="AY87" s="128">
        <f>'SO 07.2 - Definitivní vod...'!J38</f>
        <v>0</v>
      </c>
      <c r="AZ87" s="128">
        <f>'SO 07.2 - Definitivní vod...'!F35</f>
        <v>0</v>
      </c>
      <c r="BA87" s="128">
        <f>'SO 07.2 - Definitivní vod...'!F36</f>
        <v>0</v>
      </c>
      <c r="BB87" s="128">
        <f>'SO 07.2 - Definitivní vod...'!F37</f>
        <v>0</v>
      </c>
      <c r="BC87" s="128">
        <f>'SO 07.2 - Definitivní vod...'!F38</f>
        <v>0</v>
      </c>
      <c r="BD87" s="130">
        <f>'SO 07.2 - Definitivní vod...'!F39</f>
        <v>0</v>
      </c>
      <c r="BT87" s="131" t="s">
        <v>81</v>
      </c>
      <c r="BV87" s="131" t="s">
        <v>74</v>
      </c>
      <c r="BW87" s="131" t="s">
        <v>171</v>
      </c>
      <c r="BX87" s="131" t="s">
        <v>165</v>
      </c>
      <c r="CL87" s="131" t="s">
        <v>19</v>
      </c>
    </row>
    <row r="88" s="5" customFormat="1" ht="16.5" customHeight="1">
      <c r="A88" s="120" t="s">
        <v>82</v>
      </c>
      <c r="B88" s="107"/>
      <c r="C88" s="108"/>
      <c r="D88" s="109" t="s">
        <v>172</v>
      </c>
      <c r="E88" s="109"/>
      <c r="F88" s="109"/>
      <c r="G88" s="109"/>
      <c r="H88" s="109"/>
      <c r="I88" s="110"/>
      <c r="J88" s="109" t="s">
        <v>173</v>
      </c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12">
        <f>'SO 10 - Most'!J30</f>
        <v>0</v>
      </c>
      <c r="AH88" s="110"/>
      <c r="AI88" s="110"/>
      <c r="AJ88" s="110"/>
      <c r="AK88" s="110"/>
      <c r="AL88" s="110"/>
      <c r="AM88" s="110"/>
      <c r="AN88" s="112">
        <f>SUM(AG88,AT88)</f>
        <v>0</v>
      </c>
      <c r="AO88" s="110"/>
      <c r="AP88" s="110"/>
      <c r="AQ88" s="113" t="s">
        <v>78</v>
      </c>
      <c r="AR88" s="114"/>
      <c r="AS88" s="115">
        <v>0</v>
      </c>
      <c r="AT88" s="116">
        <f>ROUND(SUM(AV88:AW88),2)</f>
        <v>0</v>
      </c>
      <c r="AU88" s="117">
        <f>'SO 10 - Most'!P95</f>
        <v>0</v>
      </c>
      <c r="AV88" s="116">
        <f>'SO 10 - Most'!J33</f>
        <v>0</v>
      </c>
      <c r="AW88" s="116">
        <f>'SO 10 - Most'!J34</f>
        <v>0</v>
      </c>
      <c r="AX88" s="116">
        <f>'SO 10 - Most'!J35</f>
        <v>0</v>
      </c>
      <c r="AY88" s="116">
        <f>'SO 10 - Most'!J36</f>
        <v>0</v>
      </c>
      <c r="AZ88" s="116">
        <f>'SO 10 - Most'!F33</f>
        <v>0</v>
      </c>
      <c r="BA88" s="116">
        <f>'SO 10 - Most'!F34</f>
        <v>0</v>
      </c>
      <c r="BB88" s="116">
        <f>'SO 10 - Most'!F35</f>
        <v>0</v>
      </c>
      <c r="BC88" s="116">
        <f>'SO 10 - Most'!F36</f>
        <v>0</v>
      </c>
      <c r="BD88" s="118">
        <f>'SO 10 - Most'!F37</f>
        <v>0</v>
      </c>
      <c r="BT88" s="119" t="s">
        <v>79</v>
      </c>
      <c r="BV88" s="119" t="s">
        <v>74</v>
      </c>
      <c r="BW88" s="119" t="s">
        <v>174</v>
      </c>
      <c r="BX88" s="119" t="s">
        <v>5</v>
      </c>
      <c r="CL88" s="119" t="s">
        <v>175</v>
      </c>
      <c r="CM88" s="119" t="s">
        <v>81</v>
      </c>
    </row>
    <row r="89" s="5" customFormat="1" ht="16.5" customHeight="1">
      <c r="A89" s="120" t="s">
        <v>82</v>
      </c>
      <c r="B89" s="107"/>
      <c r="C89" s="108"/>
      <c r="D89" s="109" t="s">
        <v>176</v>
      </c>
      <c r="E89" s="109"/>
      <c r="F89" s="109"/>
      <c r="G89" s="109"/>
      <c r="H89" s="109"/>
      <c r="I89" s="110"/>
      <c r="J89" s="109" t="s">
        <v>177</v>
      </c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12">
        <f>'SO 11 - Opěrné zdi'!J30</f>
        <v>0</v>
      </c>
      <c r="AH89" s="110"/>
      <c r="AI89" s="110"/>
      <c r="AJ89" s="110"/>
      <c r="AK89" s="110"/>
      <c r="AL89" s="110"/>
      <c r="AM89" s="110"/>
      <c r="AN89" s="112">
        <f>SUM(AG89,AT89)</f>
        <v>0</v>
      </c>
      <c r="AO89" s="110"/>
      <c r="AP89" s="110"/>
      <c r="AQ89" s="113" t="s">
        <v>78</v>
      </c>
      <c r="AR89" s="114"/>
      <c r="AS89" s="115">
        <v>0</v>
      </c>
      <c r="AT89" s="116">
        <f>ROUND(SUM(AV89:AW89),2)</f>
        <v>0</v>
      </c>
      <c r="AU89" s="117">
        <f>'SO 11 - Opěrné zdi'!P92</f>
        <v>0</v>
      </c>
      <c r="AV89" s="116">
        <f>'SO 11 - Opěrné zdi'!J33</f>
        <v>0</v>
      </c>
      <c r="AW89" s="116">
        <f>'SO 11 - Opěrné zdi'!J34</f>
        <v>0</v>
      </c>
      <c r="AX89" s="116">
        <f>'SO 11 - Opěrné zdi'!J35</f>
        <v>0</v>
      </c>
      <c r="AY89" s="116">
        <f>'SO 11 - Opěrné zdi'!J36</f>
        <v>0</v>
      </c>
      <c r="AZ89" s="116">
        <f>'SO 11 - Opěrné zdi'!F33</f>
        <v>0</v>
      </c>
      <c r="BA89" s="116">
        <f>'SO 11 - Opěrné zdi'!F34</f>
        <v>0</v>
      </c>
      <c r="BB89" s="116">
        <f>'SO 11 - Opěrné zdi'!F35</f>
        <v>0</v>
      </c>
      <c r="BC89" s="116">
        <f>'SO 11 - Opěrné zdi'!F36</f>
        <v>0</v>
      </c>
      <c r="BD89" s="118">
        <f>'SO 11 - Opěrné zdi'!F37</f>
        <v>0</v>
      </c>
      <c r="BT89" s="119" t="s">
        <v>79</v>
      </c>
      <c r="BV89" s="119" t="s">
        <v>74</v>
      </c>
      <c r="BW89" s="119" t="s">
        <v>178</v>
      </c>
      <c r="BX89" s="119" t="s">
        <v>5</v>
      </c>
      <c r="CL89" s="119" t="s">
        <v>179</v>
      </c>
      <c r="CM89" s="119" t="s">
        <v>81</v>
      </c>
    </row>
    <row r="90" s="5" customFormat="1" ht="16.5" customHeight="1">
      <c r="A90" s="120" t="s">
        <v>82</v>
      </c>
      <c r="B90" s="107"/>
      <c r="C90" s="108"/>
      <c r="D90" s="109" t="s">
        <v>180</v>
      </c>
      <c r="E90" s="109"/>
      <c r="F90" s="109"/>
      <c r="G90" s="109"/>
      <c r="H90" s="109"/>
      <c r="I90" s="110"/>
      <c r="J90" s="109" t="s">
        <v>181</v>
      </c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12">
        <f>'SO 23 - Kanalizace dešťová'!J30</f>
        <v>0</v>
      </c>
      <c r="AH90" s="110"/>
      <c r="AI90" s="110"/>
      <c r="AJ90" s="110"/>
      <c r="AK90" s="110"/>
      <c r="AL90" s="110"/>
      <c r="AM90" s="110"/>
      <c r="AN90" s="112">
        <f>SUM(AG90,AT90)</f>
        <v>0</v>
      </c>
      <c r="AO90" s="110"/>
      <c r="AP90" s="110"/>
      <c r="AQ90" s="113" t="s">
        <v>78</v>
      </c>
      <c r="AR90" s="114"/>
      <c r="AS90" s="115">
        <v>0</v>
      </c>
      <c r="AT90" s="116">
        <f>ROUND(SUM(AV90:AW90),2)</f>
        <v>0</v>
      </c>
      <c r="AU90" s="117">
        <f>'SO 23 - Kanalizace dešťová'!P91</f>
        <v>0</v>
      </c>
      <c r="AV90" s="116">
        <f>'SO 23 - Kanalizace dešťová'!J33</f>
        <v>0</v>
      </c>
      <c r="AW90" s="116">
        <f>'SO 23 - Kanalizace dešťová'!J34</f>
        <v>0</v>
      </c>
      <c r="AX90" s="116">
        <f>'SO 23 - Kanalizace dešťová'!J35</f>
        <v>0</v>
      </c>
      <c r="AY90" s="116">
        <f>'SO 23 - Kanalizace dešťová'!J36</f>
        <v>0</v>
      </c>
      <c r="AZ90" s="116">
        <f>'SO 23 - Kanalizace dešťová'!F33</f>
        <v>0</v>
      </c>
      <c r="BA90" s="116">
        <f>'SO 23 - Kanalizace dešťová'!F34</f>
        <v>0</v>
      </c>
      <c r="BB90" s="116">
        <f>'SO 23 - Kanalizace dešťová'!F35</f>
        <v>0</v>
      </c>
      <c r="BC90" s="116">
        <f>'SO 23 - Kanalizace dešťová'!F36</f>
        <v>0</v>
      </c>
      <c r="BD90" s="118">
        <f>'SO 23 - Kanalizace dešťová'!F37</f>
        <v>0</v>
      </c>
      <c r="BT90" s="119" t="s">
        <v>79</v>
      </c>
      <c r="BV90" s="119" t="s">
        <v>74</v>
      </c>
      <c r="BW90" s="119" t="s">
        <v>182</v>
      </c>
      <c r="BX90" s="119" t="s">
        <v>5</v>
      </c>
      <c r="CL90" s="119" t="s">
        <v>19</v>
      </c>
      <c r="CM90" s="119" t="s">
        <v>81</v>
      </c>
    </row>
    <row r="91" s="5" customFormat="1" ht="16.5" customHeight="1">
      <c r="A91" s="120" t="s">
        <v>82</v>
      </c>
      <c r="B91" s="107"/>
      <c r="C91" s="108"/>
      <c r="D91" s="109" t="s">
        <v>183</v>
      </c>
      <c r="E91" s="109"/>
      <c r="F91" s="109"/>
      <c r="G91" s="109"/>
      <c r="H91" s="109"/>
      <c r="I91" s="110"/>
      <c r="J91" s="109" t="s">
        <v>184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12">
        <f>'SO 24 - Komunikace a zpev...'!J30</f>
        <v>0</v>
      </c>
      <c r="AH91" s="110"/>
      <c r="AI91" s="110"/>
      <c r="AJ91" s="110"/>
      <c r="AK91" s="110"/>
      <c r="AL91" s="110"/>
      <c r="AM91" s="110"/>
      <c r="AN91" s="112">
        <f>SUM(AG91,AT91)</f>
        <v>0</v>
      </c>
      <c r="AO91" s="110"/>
      <c r="AP91" s="110"/>
      <c r="AQ91" s="113" t="s">
        <v>78</v>
      </c>
      <c r="AR91" s="114"/>
      <c r="AS91" s="115">
        <v>0</v>
      </c>
      <c r="AT91" s="116">
        <f>ROUND(SUM(AV91:AW91),2)</f>
        <v>0</v>
      </c>
      <c r="AU91" s="117">
        <f>'SO 24 - Komunikace a zpev...'!P92</f>
        <v>0</v>
      </c>
      <c r="AV91" s="116">
        <f>'SO 24 - Komunikace a zpev...'!J33</f>
        <v>0</v>
      </c>
      <c r="AW91" s="116">
        <f>'SO 24 - Komunikace a zpev...'!J34</f>
        <v>0</v>
      </c>
      <c r="AX91" s="116">
        <f>'SO 24 - Komunikace a zpev...'!J35</f>
        <v>0</v>
      </c>
      <c r="AY91" s="116">
        <f>'SO 24 - Komunikace a zpev...'!J36</f>
        <v>0</v>
      </c>
      <c r="AZ91" s="116">
        <f>'SO 24 - Komunikace a zpev...'!F33</f>
        <v>0</v>
      </c>
      <c r="BA91" s="116">
        <f>'SO 24 - Komunikace a zpev...'!F34</f>
        <v>0</v>
      </c>
      <c r="BB91" s="116">
        <f>'SO 24 - Komunikace a zpev...'!F35</f>
        <v>0</v>
      </c>
      <c r="BC91" s="116">
        <f>'SO 24 - Komunikace a zpev...'!F36</f>
        <v>0</v>
      </c>
      <c r="BD91" s="118">
        <f>'SO 24 - Komunikace a zpev...'!F37</f>
        <v>0</v>
      </c>
      <c r="BT91" s="119" t="s">
        <v>79</v>
      </c>
      <c r="BV91" s="119" t="s">
        <v>74</v>
      </c>
      <c r="BW91" s="119" t="s">
        <v>185</v>
      </c>
      <c r="BX91" s="119" t="s">
        <v>5</v>
      </c>
      <c r="CL91" s="119" t="s">
        <v>19</v>
      </c>
      <c r="CM91" s="119" t="s">
        <v>81</v>
      </c>
    </row>
    <row r="92" s="5" customFormat="1" ht="16.5" customHeight="1">
      <c r="A92" s="120" t="s">
        <v>82</v>
      </c>
      <c r="B92" s="107"/>
      <c r="C92" s="108"/>
      <c r="D92" s="109" t="s">
        <v>186</v>
      </c>
      <c r="E92" s="109"/>
      <c r="F92" s="109"/>
      <c r="G92" s="109"/>
      <c r="H92" s="109"/>
      <c r="I92" s="110"/>
      <c r="J92" s="109" t="s">
        <v>187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12">
        <f>'SO 25 - Sadové úpravy'!J30</f>
        <v>0</v>
      </c>
      <c r="AH92" s="110"/>
      <c r="AI92" s="110"/>
      <c r="AJ92" s="110"/>
      <c r="AK92" s="110"/>
      <c r="AL92" s="110"/>
      <c r="AM92" s="110"/>
      <c r="AN92" s="112">
        <f>SUM(AG92,AT92)</f>
        <v>0</v>
      </c>
      <c r="AO92" s="110"/>
      <c r="AP92" s="110"/>
      <c r="AQ92" s="113" t="s">
        <v>78</v>
      </c>
      <c r="AR92" s="114"/>
      <c r="AS92" s="115">
        <v>0</v>
      </c>
      <c r="AT92" s="116">
        <f>ROUND(SUM(AV92:AW92),2)</f>
        <v>0</v>
      </c>
      <c r="AU92" s="117">
        <f>'SO 25 - Sadové úpravy'!P87</f>
        <v>0</v>
      </c>
      <c r="AV92" s="116">
        <f>'SO 25 - Sadové úpravy'!J33</f>
        <v>0</v>
      </c>
      <c r="AW92" s="116">
        <f>'SO 25 - Sadové úpravy'!J34</f>
        <v>0</v>
      </c>
      <c r="AX92" s="116">
        <f>'SO 25 - Sadové úpravy'!J35</f>
        <v>0</v>
      </c>
      <c r="AY92" s="116">
        <f>'SO 25 - Sadové úpravy'!J36</f>
        <v>0</v>
      </c>
      <c r="AZ92" s="116">
        <f>'SO 25 - Sadové úpravy'!F33</f>
        <v>0</v>
      </c>
      <c r="BA92" s="116">
        <f>'SO 25 - Sadové úpravy'!F34</f>
        <v>0</v>
      </c>
      <c r="BB92" s="116">
        <f>'SO 25 - Sadové úpravy'!F35</f>
        <v>0</v>
      </c>
      <c r="BC92" s="116">
        <f>'SO 25 - Sadové úpravy'!F36</f>
        <v>0</v>
      </c>
      <c r="BD92" s="118">
        <f>'SO 25 - Sadové úpravy'!F37</f>
        <v>0</v>
      </c>
      <c r="BT92" s="119" t="s">
        <v>79</v>
      </c>
      <c r="BV92" s="119" t="s">
        <v>74</v>
      </c>
      <c r="BW92" s="119" t="s">
        <v>188</v>
      </c>
      <c r="BX92" s="119" t="s">
        <v>5</v>
      </c>
      <c r="CL92" s="119" t="s">
        <v>19</v>
      </c>
      <c r="CM92" s="119" t="s">
        <v>81</v>
      </c>
    </row>
    <row r="93" s="5" customFormat="1" ht="16.5" customHeight="1">
      <c r="A93" s="120" t="s">
        <v>82</v>
      </c>
      <c r="B93" s="107"/>
      <c r="C93" s="108"/>
      <c r="D93" s="109" t="s">
        <v>189</v>
      </c>
      <c r="E93" s="109"/>
      <c r="F93" s="109"/>
      <c r="G93" s="109"/>
      <c r="H93" s="109"/>
      <c r="I93" s="110"/>
      <c r="J93" s="109" t="s">
        <v>190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12">
        <f>'SO 26 - Úprava potoka'!J30</f>
        <v>0</v>
      </c>
      <c r="AH93" s="110"/>
      <c r="AI93" s="110"/>
      <c r="AJ93" s="110"/>
      <c r="AK93" s="110"/>
      <c r="AL93" s="110"/>
      <c r="AM93" s="110"/>
      <c r="AN93" s="112">
        <f>SUM(AG93,AT93)</f>
        <v>0</v>
      </c>
      <c r="AO93" s="110"/>
      <c r="AP93" s="110"/>
      <c r="AQ93" s="113" t="s">
        <v>78</v>
      </c>
      <c r="AR93" s="114"/>
      <c r="AS93" s="115">
        <v>0</v>
      </c>
      <c r="AT93" s="116">
        <f>ROUND(SUM(AV93:AW93),2)</f>
        <v>0</v>
      </c>
      <c r="AU93" s="117">
        <f>'SO 26 - Úprava potoka'!P85</f>
        <v>0</v>
      </c>
      <c r="AV93" s="116">
        <f>'SO 26 - Úprava potoka'!J33</f>
        <v>0</v>
      </c>
      <c r="AW93" s="116">
        <f>'SO 26 - Úprava potoka'!J34</f>
        <v>0</v>
      </c>
      <c r="AX93" s="116">
        <f>'SO 26 - Úprava potoka'!J35</f>
        <v>0</v>
      </c>
      <c r="AY93" s="116">
        <f>'SO 26 - Úprava potoka'!J36</f>
        <v>0</v>
      </c>
      <c r="AZ93" s="116">
        <f>'SO 26 - Úprava potoka'!F33</f>
        <v>0</v>
      </c>
      <c r="BA93" s="116">
        <f>'SO 26 - Úprava potoka'!F34</f>
        <v>0</v>
      </c>
      <c r="BB93" s="116">
        <f>'SO 26 - Úprava potoka'!F35</f>
        <v>0</v>
      </c>
      <c r="BC93" s="116">
        <f>'SO 26 - Úprava potoka'!F36</f>
        <v>0</v>
      </c>
      <c r="BD93" s="118">
        <f>'SO 26 - Úprava potoka'!F37</f>
        <v>0</v>
      </c>
      <c r="BT93" s="119" t="s">
        <v>79</v>
      </c>
      <c r="BV93" s="119" t="s">
        <v>74</v>
      </c>
      <c r="BW93" s="119" t="s">
        <v>191</v>
      </c>
      <c r="BX93" s="119" t="s">
        <v>5</v>
      </c>
      <c r="CL93" s="119" t="s">
        <v>19</v>
      </c>
      <c r="CM93" s="119" t="s">
        <v>81</v>
      </c>
    </row>
    <row r="94" s="5" customFormat="1" ht="16.5" customHeight="1">
      <c r="A94" s="120" t="s">
        <v>82</v>
      </c>
      <c r="B94" s="107"/>
      <c r="C94" s="108"/>
      <c r="D94" s="109" t="s">
        <v>192</v>
      </c>
      <c r="E94" s="109"/>
      <c r="F94" s="109"/>
      <c r="G94" s="109"/>
      <c r="H94" s="109"/>
      <c r="I94" s="110"/>
      <c r="J94" s="109" t="s">
        <v>193</v>
      </c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2">
        <f>'SO 30 - Plochy zařízení s...'!J30</f>
        <v>0</v>
      </c>
      <c r="AH94" s="110"/>
      <c r="AI94" s="110"/>
      <c r="AJ94" s="110"/>
      <c r="AK94" s="110"/>
      <c r="AL94" s="110"/>
      <c r="AM94" s="110"/>
      <c r="AN94" s="112">
        <f>SUM(AG94,AT94)</f>
        <v>0</v>
      </c>
      <c r="AO94" s="110"/>
      <c r="AP94" s="110"/>
      <c r="AQ94" s="113" t="s">
        <v>78</v>
      </c>
      <c r="AR94" s="114"/>
      <c r="AS94" s="115">
        <v>0</v>
      </c>
      <c r="AT94" s="116">
        <f>ROUND(SUM(AV94:AW94),2)</f>
        <v>0</v>
      </c>
      <c r="AU94" s="117">
        <f>'SO 30 - Plochy zařízení s...'!P84</f>
        <v>0</v>
      </c>
      <c r="AV94" s="116">
        <f>'SO 30 - Plochy zařízení s...'!J33</f>
        <v>0</v>
      </c>
      <c r="AW94" s="116">
        <f>'SO 30 - Plochy zařízení s...'!J34</f>
        <v>0</v>
      </c>
      <c r="AX94" s="116">
        <f>'SO 30 - Plochy zařízení s...'!J35</f>
        <v>0</v>
      </c>
      <c r="AY94" s="116">
        <f>'SO 30 - Plochy zařízení s...'!J36</f>
        <v>0</v>
      </c>
      <c r="AZ94" s="116">
        <f>'SO 30 - Plochy zařízení s...'!F33</f>
        <v>0</v>
      </c>
      <c r="BA94" s="116">
        <f>'SO 30 - Plochy zařízení s...'!F34</f>
        <v>0</v>
      </c>
      <c r="BB94" s="116">
        <f>'SO 30 - Plochy zařízení s...'!F35</f>
        <v>0</v>
      </c>
      <c r="BC94" s="116">
        <f>'SO 30 - Plochy zařízení s...'!F36</f>
        <v>0</v>
      </c>
      <c r="BD94" s="118">
        <f>'SO 30 - Plochy zařízení s...'!F37</f>
        <v>0</v>
      </c>
      <c r="BT94" s="119" t="s">
        <v>79</v>
      </c>
      <c r="BV94" s="119" t="s">
        <v>74</v>
      </c>
      <c r="BW94" s="119" t="s">
        <v>194</v>
      </c>
      <c r="BX94" s="119" t="s">
        <v>5</v>
      </c>
      <c r="CL94" s="119" t="s">
        <v>19</v>
      </c>
      <c r="CM94" s="119" t="s">
        <v>81</v>
      </c>
    </row>
    <row r="95" s="5" customFormat="1" ht="16.5" customHeight="1">
      <c r="B95" s="107"/>
      <c r="C95" s="108"/>
      <c r="D95" s="109" t="s">
        <v>195</v>
      </c>
      <c r="E95" s="109"/>
      <c r="F95" s="109"/>
      <c r="G95" s="109"/>
      <c r="H95" s="109"/>
      <c r="I95" s="110"/>
      <c r="J95" s="109" t="s">
        <v>196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11">
        <f>ROUND(SUM(AG96:AG97),2)</f>
        <v>0</v>
      </c>
      <c r="AH95" s="110"/>
      <c r="AI95" s="110"/>
      <c r="AJ95" s="110"/>
      <c r="AK95" s="110"/>
      <c r="AL95" s="110"/>
      <c r="AM95" s="110"/>
      <c r="AN95" s="112">
        <f>SUM(AG95,AT95)</f>
        <v>0</v>
      </c>
      <c r="AO95" s="110"/>
      <c r="AP95" s="110"/>
      <c r="AQ95" s="113" t="s">
        <v>78</v>
      </c>
      <c r="AR95" s="114"/>
      <c r="AS95" s="115">
        <f>ROUND(SUM(AS96:AS97),2)</f>
        <v>0</v>
      </c>
      <c r="AT95" s="116">
        <f>ROUND(SUM(AV95:AW95),2)</f>
        <v>0</v>
      </c>
      <c r="AU95" s="117">
        <f>ROUND(SUM(AU96:AU97),5)</f>
        <v>0</v>
      </c>
      <c r="AV95" s="116">
        <f>ROUND(AZ95*L29,2)</f>
        <v>0</v>
      </c>
      <c r="AW95" s="116">
        <f>ROUND(BA95*L30,2)</f>
        <v>0</v>
      </c>
      <c r="AX95" s="116">
        <f>ROUND(BB95*L29,2)</f>
        <v>0</v>
      </c>
      <c r="AY95" s="116">
        <f>ROUND(BC95*L30,2)</f>
        <v>0</v>
      </c>
      <c r="AZ95" s="116">
        <f>ROUND(SUM(AZ96:AZ97),2)</f>
        <v>0</v>
      </c>
      <c r="BA95" s="116">
        <f>ROUND(SUM(BA96:BA97),2)</f>
        <v>0</v>
      </c>
      <c r="BB95" s="116">
        <f>ROUND(SUM(BB96:BB97),2)</f>
        <v>0</v>
      </c>
      <c r="BC95" s="116">
        <f>ROUND(SUM(BC96:BC97),2)</f>
        <v>0</v>
      </c>
      <c r="BD95" s="118">
        <f>ROUND(SUM(BD96:BD97),2)</f>
        <v>0</v>
      </c>
      <c r="BS95" s="119" t="s">
        <v>71</v>
      </c>
      <c r="BT95" s="119" t="s">
        <v>79</v>
      </c>
      <c r="BU95" s="119" t="s">
        <v>73</v>
      </c>
      <c r="BV95" s="119" t="s">
        <v>74</v>
      </c>
      <c r="BW95" s="119" t="s">
        <v>197</v>
      </c>
      <c r="BX95" s="119" t="s">
        <v>5</v>
      </c>
      <c r="CL95" s="119" t="s">
        <v>19</v>
      </c>
      <c r="CM95" s="119" t="s">
        <v>81</v>
      </c>
    </row>
    <row r="96" s="6" customFormat="1" ht="16.5" customHeight="1">
      <c r="A96" s="120" t="s">
        <v>82</v>
      </c>
      <c r="B96" s="121"/>
      <c r="C96" s="122"/>
      <c r="D96" s="122"/>
      <c r="E96" s="123" t="s">
        <v>198</v>
      </c>
      <c r="F96" s="123"/>
      <c r="G96" s="123"/>
      <c r="H96" s="123"/>
      <c r="I96" s="123"/>
      <c r="J96" s="122"/>
      <c r="K96" s="123" t="s">
        <v>199</v>
      </c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4">
        <f>'5-PRE - Stavební odběr, č...'!J32</f>
        <v>0</v>
      </c>
      <c r="AH96" s="122"/>
      <c r="AI96" s="122"/>
      <c r="AJ96" s="122"/>
      <c r="AK96" s="122"/>
      <c r="AL96" s="122"/>
      <c r="AM96" s="122"/>
      <c r="AN96" s="124">
        <f>SUM(AG96,AT96)</f>
        <v>0</v>
      </c>
      <c r="AO96" s="122"/>
      <c r="AP96" s="122"/>
      <c r="AQ96" s="125" t="s">
        <v>85</v>
      </c>
      <c r="AR96" s="126"/>
      <c r="AS96" s="127">
        <v>0</v>
      </c>
      <c r="AT96" s="128">
        <f>ROUND(SUM(AV96:AW96),2)</f>
        <v>0</v>
      </c>
      <c r="AU96" s="129">
        <f>'5-PRE - Stavební odběr, č...'!P89</f>
        <v>0</v>
      </c>
      <c r="AV96" s="128">
        <f>'5-PRE - Stavební odběr, č...'!J35</f>
        <v>0</v>
      </c>
      <c r="AW96" s="128">
        <f>'5-PRE - Stavební odběr, č...'!J36</f>
        <v>0</v>
      </c>
      <c r="AX96" s="128">
        <f>'5-PRE - Stavební odběr, č...'!J37</f>
        <v>0</v>
      </c>
      <c r="AY96" s="128">
        <f>'5-PRE - Stavební odběr, č...'!J38</f>
        <v>0</v>
      </c>
      <c r="AZ96" s="128">
        <f>'5-PRE - Stavební odběr, č...'!F35</f>
        <v>0</v>
      </c>
      <c r="BA96" s="128">
        <f>'5-PRE - Stavební odběr, č...'!F36</f>
        <v>0</v>
      </c>
      <c r="BB96" s="128">
        <f>'5-PRE - Stavební odběr, č...'!F37</f>
        <v>0</v>
      </c>
      <c r="BC96" s="128">
        <f>'5-PRE - Stavební odběr, č...'!F38</f>
        <v>0</v>
      </c>
      <c r="BD96" s="130">
        <f>'5-PRE - Stavební odběr, č...'!F39</f>
        <v>0</v>
      </c>
      <c r="BT96" s="131" t="s">
        <v>81</v>
      </c>
      <c r="BV96" s="131" t="s">
        <v>74</v>
      </c>
      <c r="BW96" s="131" t="s">
        <v>200</v>
      </c>
      <c r="BX96" s="131" t="s">
        <v>197</v>
      </c>
      <c r="CL96" s="131" t="s">
        <v>19</v>
      </c>
    </row>
    <row r="97" s="6" customFormat="1" ht="16.5" customHeight="1">
      <c r="A97" s="120" t="s">
        <v>82</v>
      </c>
      <c r="B97" s="121"/>
      <c r="C97" s="122"/>
      <c r="D97" s="122"/>
      <c r="E97" s="123" t="s">
        <v>201</v>
      </c>
      <c r="F97" s="123"/>
      <c r="G97" s="123"/>
      <c r="H97" s="123"/>
      <c r="I97" s="123"/>
      <c r="J97" s="122"/>
      <c r="K97" s="123" t="s">
        <v>202</v>
      </c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4">
        <f>'5-ODB - Stavební odběr, č...'!J32</f>
        <v>0</v>
      </c>
      <c r="AH97" s="122"/>
      <c r="AI97" s="122"/>
      <c r="AJ97" s="122"/>
      <c r="AK97" s="122"/>
      <c r="AL97" s="122"/>
      <c r="AM97" s="122"/>
      <c r="AN97" s="124">
        <f>SUM(AG97,AT97)</f>
        <v>0</v>
      </c>
      <c r="AO97" s="122"/>
      <c r="AP97" s="122"/>
      <c r="AQ97" s="125" t="s">
        <v>85</v>
      </c>
      <c r="AR97" s="126"/>
      <c r="AS97" s="127">
        <v>0</v>
      </c>
      <c r="AT97" s="128">
        <f>ROUND(SUM(AV97:AW97),2)</f>
        <v>0</v>
      </c>
      <c r="AU97" s="129">
        <f>'5-ODB - Stavební odběr, č...'!P88</f>
        <v>0</v>
      </c>
      <c r="AV97" s="128">
        <f>'5-ODB - Stavební odběr, č...'!J35</f>
        <v>0</v>
      </c>
      <c r="AW97" s="128">
        <f>'5-ODB - Stavební odběr, č...'!J36</f>
        <v>0</v>
      </c>
      <c r="AX97" s="128">
        <f>'5-ODB - Stavební odběr, č...'!J37</f>
        <v>0</v>
      </c>
      <c r="AY97" s="128">
        <f>'5-ODB - Stavební odběr, č...'!J38</f>
        <v>0</v>
      </c>
      <c r="AZ97" s="128">
        <f>'5-ODB - Stavební odběr, č...'!F35</f>
        <v>0</v>
      </c>
      <c r="BA97" s="128">
        <f>'5-ODB - Stavební odběr, č...'!F36</f>
        <v>0</v>
      </c>
      <c r="BB97" s="128">
        <f>'5-ODB - Stavební odběr, č...'!F37</f>
        <v>0</v>
      </c>
      <c r="BC97" s="128">
        <f>'5-ODB - Stavební odběr, č...'!F38</f>
        <v>0</v>
      </c>
      <c r="BD97" s="130">
        <f>'5-ODB - Stavební odběr, č...'!F39</f>
        <v>0</v>
      </c>
      <c r="BT97" s="131" t="s">
        <v>81</v>
      </c>
      <c r="BV97" s="131" t="s">
        <v>74</v>
      </c>
      <c r="BW97" s="131" t="s">
        <v>203</v>
      </c>
      <c r="BX97" s="131" t="s">
        <v>197</v>
      </c>
      <c r="CL97" s="131" t="s">
        <v>19</v>
      </c>
    </row>
    <row r="98" s="5" customFormat="1" ht="16.5" customHeight="1">
      <c r="A98" s="120" t="s">
        <v>82</v>
      </c>
      <c r="B98" s="107"/>
      <c r="C98" s="108"/>
      <c r="D98" s="109" t="s">
        <v>204</v>
      </c>
      <c r="E98" s="109"/>
      <c r="F98" s="109"/>
      <c r="G98" s="109"/>
      <c r="H98" s="109"/>
      <c r="I98" s="110"/>
      <c r="J98" s="109" t="s">
        <v>205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12">
        <f>'DIO - Dopravně inženýrské...'!J30</f>
        <v>0</v>
      </c>
      <c r="AH98" s="110"/>
      <c r="AI98" s="110"/>
      <c r="AJ98" s="110"/>
      <c r="AK98" s="110"/>
      <c r="AL98" s="110"/>
      <c r="AM98" s="110"/>
      <c r="AN98" s="112">
        <f>SUM(AG98,AT98)</f>
        <v>0</v>
      </c>
      <c r="AO98" s="110"/>
      <c r="AP98" s="110"/>
      <c r="AQ98" s="113" t="s">
        <v>78</v>
      </c>
      <c r="AR98" s="114"/>
      <c r="AS98" s="115">
        <v>0</v>
      </c>
      <c r="AT98" s="116">
        <f>ROUND(SUM(AV98:AW98),2)</f>
        <v>0</v>
      </c>
      <c r="AU98" s="117">
        <f>'DIO - Dopravně inženýrské...'!P85</f>
        <v>0</v>
      </c>
      <c r="AV98" s="116">
        <f>'DIO - Dopravně inženýrské...'!J33</f>
        <v>0</v>
      </c>
      <c r="AW98" s="116">
        <f>'DIO - Dopravně inženýrské...'!J34</f>
        <v>0</v>
      </c>
      <c r="AX98" s="116">
        <f>'DIO - Dopravně inženýrské...'!J35</f>
        <v>0</v>
      </c>
      <c r="AY98" s="116">
        <f>'DIO - Dopravně inženýrské...'!J36</f>
        <v>0</v>
      </c>
      <c r="AZ98" s="116">
        <f>'DIO - Dopravně inženýrské...'!F33</f>
        <v>0</v>
      </c>
      <c r="BA98" s="116">
        <f>'DIO - Dopravně inženýrské...'!F34</f>
        <v>0</v>
      </c>
      <c r="BB98" s="116">
        <f>'DIO - Dopravně inženýrské...'!F35</f>
        <v>0</v>
      </c>
      <c r="BC98" s="116">
        <f>'DIO - Dopravně inženýrské...'!F36</f>
        <v>0</v>
      </c>
      <c r="BD98" s="118">
        <f>'DIO - Dopravně inženýrské...'!F37</f>
        <v>0</v>
      </c>
      <c r="BT98" s="119" t="s">
        <v>79</v>
      </c>
      <c r="BV98" s="119" t="s">
        <v>74</v>
      </c>
      <c r="BW98" s="119" t="s">
        <v>206</v>
      </c>
      <c r="BX98" s="119" t="s">
        <v>5</v>
      </c>
      <c r="CL98" s="119" t="s">
        <v>19</v>
      </c>
      <c r="CM98" s="119" t="s">
        <v>81</v>
      </c>
    </row>
    <row r="99" s="5" customFormat="1" ht="16.5" customHeight="1">
      <c r="A99" s="120" t="s">
        <v>82</v>
      </c>
      <c r="B99" s="107"/>
      <c r="C99" s="108"/>
      <c r="D99" s="109" t="s">
        <v>207</v>
      </c>
      <c r="E99" s="109"/>
      <c r="F99" s="109"/>
      <c r="G99" s="109"/>
      <c r="H99" s="109"/>
      <c r="I99" s="110"/>
      <c r="J99" s="109" t="s">
        <v>208</v>
      </c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12">
        <f>'VON - Vedlejší a ostatní ...'!J30</f>
        <v>0</v>
      </c>
      <c r="AH99" s="110"/>
      <c r="AI99" s="110"/>
      <c r="AJ99" s="110"/>
      <c r="AK99" s="110"/>
      <c r="AL99" s="110"/>
      <c r="AM99" s="110"/>
      <c r="AN99" s="112">
        <f>SUM(AG99,AT99)</f>
        <v>0</v>
      </c>
      <c r="AO99" s="110"/>
      <c r="AP99" s="110"/>
      <c r="AQ99" s="113" t="s">
        <v>207</v>
      </c>
      <c r="AR99" s="114"/>
      <c r="AS99" s="133">
        <v>0</v>
      </c>
      <c r="AT99" s="134">
        <f>ROUND(SUM(AV99:AW99),2)</f>
        <v>0</v>
      </c>
      <c r="AU99" s="135">
        <f>'VON - Vedlejší a ostatní ...'!P85</f>
        <v>0</v>
      </c>
      <c r="AV99" s="134">
        <f>'VON - Vedlejší a ostatní ...'!J33</f>
        <v>0</v>
      </c>
      <c r="AW99" s="134">
        <f>'VON - Vedlejší a ostatní ...'!J34</f>
        <v>0</v>
      </c>
      <c r="AX99" s="134">
        <f>'VON - Vedlejší a ostatní ...'!J35</f>
        <v>0</v>
      </c>
      <c r="AY99" s="134">
        <f>'VON - Vedlejší a ostatní ...'!J36</f>
        <v>0</v>
      </c>
      <c r="AZ99" s="134">
        <f>'VON - Vedlejší a ostatní ...'!F33</f>
        <v>0</v>
      </c>
      <c r="BA99" s="134">
        <f>'VON - Vedlejší a ostatní ...'!F34</f>
        <v>0</v>
      </c>
      <c r="BB99" s="134">
        <f>'VON - Vedlejší a ostatní ...'!F35</f>
        <v>0</v>
      </c>
      <c r="BC99" s="134">
        <f>'VON - Vedlejší a ostatní ...'!F36</f>
        <v>0</v>
      </c>
      <c r="BD99" s="136">
        <f>'VON - Vedlejší a ostatní ...'!F37</f>
        <v>0</v>
      </c>
      <c r="BT99" s="119" t="s">
        <v>79</v>
      </c>
      <c r="BV99" s="119" t="s">
        <v>74</v>
      </c>
      <c r="BW99" s="119" t="s">
        <v>209</v>
      </c>
      <c r="BX99" s="119" t="s">
        <v>5</v>
      </c>
      <c r="CL99" s="119" t="s">
        <v>19</v>
      </c>
      <c r="CM99" s="119" t="s">
        <v>81</v>
      </c>
    </row>
    <row r="100" s="1" customFormat="1" ht="30" customHeigh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4"/>
    </row>
    <row r="101" s="1" customFormat="1" ht="6.96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44"/>
    </row>
  </sheetData>
  <sheetProtection sheet="1" formatColumns="0" formatRows="0" objects="1" scenarios="1" spinCount="100000" saltValue="sOnDB3um27TmbpReOKegpHpewpTrjYLkxLM1oB/tDnf/V24xnnWhXKbekl26HTh+M84PrB8IeSFuAsBLXegZ8Q==" hashValue="o4fm9iVDukAbVGr9qRNejvVwfVEhlUv7f/gp1K42ghNp0swY4l4HKyUH8exUbE4jImGxmHdxLPkbZwEEYm5XFQ==" algorithmName="SHA-512" password="CC35"/>
  <mergeCells count="218">
    <mergeCell ref="AG94:AM94"/>
    <mergeCell ref="AG93:AM93"/>
    <mergeCell ref="AG95:AM95"/>
    <mergeCell ref="AG96:AM96"/>
    <mergeCell ref="AG97:AM97"/>
    <mergeCell ref="AG98:AM98"/>
    <mergeCell ref="AG99:AM99"/>
    <mergeCell ref="AN89:AP89"/>
    <mergeCell ref="AN88:AP88"/>
    <mergeCell ref="AN90:AP90"/>
    <mergeCell ref="AN91:AP91"/>
    <mergeCell ref="AN92:AP92"/>
    <mergeCell ref="AN93:AP93"/>
    <mergeCell ref="AN94:AP94"/>
    <mergeCell ref="AN95:AP95"/>
    <mergeCell ref="AN96:AP96"/>
    <mergeCell ref="AN97:AP97"/>
    <mergeCell ref="AN98:AP98"/>
    <mergeCell ref="AN99:AP99"/>
    <mergeCell ref="E86:I86"/>
    <mergeCell ref="D85:H85"/>
    <mergeCell ref="E87:I87"/>
    <mergeCell ref="D88:H88"/>
    <mergeCell ref="D89:H89"/>
    <mergeCell ref="D90:H90"/>
    <mergeCell ref="D91:H91"/>
    <mergeCell ref="D92:H92"/>
    <mergeCell ref="D93:H93"/>
    <mergeCell ref="D94:H94"/>
    <mergeCell ref="D95:H95"/>
    <mergeCell ref="E96:I96"/>
    <mergeCell ref="E97:I97"/>
    <mergeCell ref="D98:H98"/>
    <mergeCell ref="D99:H99"/>
    <mergeCell ref="J92:AF92"/>
    <mergeCell ref="J91:AF91"/>
    <mergeCell ref="J93:AF93"/>
    <mergeCell ref="J94:AF94"/>
    <mergeCell ref="J95:AF95"/>
    <mergeCell ref="K96:AF96"/>
    <mergeCell ref="K97:AF97"/>
    <mergeCell ref="J98:AF98"/>
    <mergeCell ref="J99:AF9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K57:AF57"/>
    <mergeCell ref="J58:AF58"/>
    <mergeCell ref="J59:AF59"/>
    <mergeCell ref="K60:AF60"/>
    <mergeCell ref="L61:AF61"/>
    <mergeCell ref="L62:AF62"/>
    <mergeCell ref="L63:AF63"/>
    <mergeCell ref="K64:AF64"/>
    <mergeCell ref="L65:AF65"/>
    <mergeCell ref="L66:AF66"/>
    <mergeCell ref="L67:AF67"/>
    <mergeCell ref="D55:H55"/>
    <mergeCell ref="F62:J62"/>
    <mergeCell ref="E56:I56"/>
    <mergeCell ref="E57:I57"/>
    <mergeCell ref="D58:H58"/>
    <mergeCell ref="D59:H59"/>
    <mergeCell ref="E60:I60"/>
    <mergeCell ref="F61:J61"/>
    <mergeCell ref="F63:J63"/>
    <mergeCell ref="E64:I64"/>
    <mergeCell ref="F65:J65"/>
    <mergeCell ref="F66:J66"/>
    <mergeCell ref="F67:J67"/>
    <mergeCell ref="D68:H68"/>
    <mergeCell ref="E69:I69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  <mergeCell ref="AG63:AM63"/>
    <mergeCell ref="AG64:AM64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AG77:AM77"/>
    <mergeCell ref="K69:AF69"/>
    <mergeCell ref="J68:AF68"/>
    <mergeCell ref="K70:AF70"/>
    <mergeCell ref="K71:AF71"/>
    <mergeCell ref="K72:AF72"/>
    <mergeCell ref="K73:AF73"/>
    <mergeCell ref="K74:AF74"/>
    <mergeCell ref="J75:AF75"/>
    <mergeCell ref="E70:I70"/>
    <mergeCell ref="E71:I71"/>
    <mergeCell ref="E72:I72"/>
    <mergeCell ref="E73:I73"/>
    <mergeCell ref="E74:I74"/>
    <mergeCell ref="D75:H75"/>
    <mergeCell ref="E76:I76"/>
    <mergeCell ref="F77:J77"/>
    <mergeCell ref="F78:J78"/>
    <mergeCell ref="F79:J79"/>
    <mergeCell ref="E80:I80"/>
    <mergeCell ref="F81:J81"/>
    <mergeCell ref="F82:J82"/>
    <mergeCell ref="F83:J83"/>
    <mergeCell ref="D84:H84"/>
    <mergeCell ref="AN73:AP73"/>
    <mergeCell ref="AN74:AP74"/>
    <mergeCell ref="AN75:AP75"/>
    <mergeCell ref="AN76:AP76"/>
    <mergeCell ref="AN77:AP77"/>
    <mergeCell ref="AN78:AP78"/>
    <mergeCell ref="AN79:AP79"/>
    <mergeCell ref="AN80:AP80"/>
    <mergeCell ref="AN81:AP81"/>
    <mergeCell ref="AN82:AP82"/>
    <mergeCell ref="AN83:AP83"/>
    <mergeCell ref="AN84:AP84"/>
    <mergeCell ref="AN85:AP85"/>
    <mergeCell ref="AN86:AP86"/>
    <mergeCell ref="AN87:AP87"/>
    <mergeCell ref="K76:AF76"/>
    <mergeCell ref="L77:AF77"/>
    <mergeCell ref="L78:AF78"/>
    <mergeCell ref="L79:AF79"/>
    <mergeCell ref="K80:AF80"/>
    <mergeCell ref="L81:AF81"/>
    <mergeCell ref="L82:AF82"/>
    <mergeCell ref="L83:AF83"/>
    <mergeCell ref="J84:AF84"/>
    <mergeCell ref="J85:AF85"/>
    <mergeCell ref="K86:AF86"/>
    <mergeCell ref="K87:AF87"/>
    <mergeCell ref="J88:AF88"/>
    <mergeCell ref="J89:AF89"/>
    <mergeCell ref="J90:AF90"/>
    <mergeCell ref="AG78:AM78"/>
    <mergeCell ref="AG79:AM79"/>
    <mergeCell ref="AG80:AM80"/>
    <mergeCell ref="AG81:AM81"/>
    <mergeCell ref="AG82:AM82"/>
    <mergeCell ref="AG83:AM83"/>
    <mergeCell ref="AG84:AM84"/>
    <mergeCell ref="AG85:AM85"/>
    <mergeCell ref="AG86:AM86"/>
    <mergeCell ref="AG87:AM87"/>
    <mergeCell ref="AG88:AM88"/>
    <mergeCell ref="AG89:AM89"/>
    <mergeCell ref="AG90:AM90"/>
    <mergeCell ref="AG91:AM91"/>
    <mergeCell ref="AG92:AM92"/>
  </mergeCells>
  <hyperlinks>
    <hyperlink ref="A56" location="'SO 01.1 - Sejmutí ornice'!C2" display="/"/>
    <hyperlink ref="A57" location="'SO 01.2 - Kácení'!C2" display="/"/>
    <hyperlink ref="A58" location="'SO 02 - Demolice'!C2" display="/"/>
    <hyperlink ref="A61" location="'1-M - Zemní a montážní práce'!C2" display="/"/>
    <hyperlink ref="A62" location="'1-MAT - Materiál'!C2" display="/"/>
    <hyperlink ref="A63" location="'1-OST - Ostatní'!C2" display="/"/>
    <hyperlink ref="A65" location="'2-M - Zemní a montážní práce'!C2" display="/"/>
    <hyperlink ref="A66" location="'2-MAT - Materiál'!C2" display="/"/>
    <hyperlink ref="A67" location="'2-OST - Ostatní'!C2" display="/"/>
    <hyperlink ref="A69" location="'SO 04.1 - Provizorní přel...'!C2" display="/"/>
    <hyperlink ref="A70" location="'SO 04.2 - Definitivní pře...'!C2" display="/"/>
    <hyperlink ref="A71" location="'SO 04.3 - Přeložka nadzem...'!C2" display="/"/>
    <hyperlink ref="A72" location="'SO 04.4 - Přeložka kabelů...'!C2" display="/"/>
    <hyperlink ref="A73" location="'SO 04.5 - Přeložka kabelů...'!C2" display="/"/>
    <hyperlink ref="A74" location="'SO 04.6 - Přeložka kabelů...'!C2" display="/"/>
    <hyperlink ref="A77" location="'3-M - Zemní a montážní práce'!C2" display="/"/>
    <hyperlink ref="A78" location="'3-MAT - Materiál'!C2" display="/"/>
    <hyperlink ref="A79" location="'3-OST - Ostatní'!C2" display="/"/>
    <hyperlink ref="A81" location="'4-M - Zemní a montážní práce'!C2" display="/"/>
    <hyperlink ref="A82" location="'4-MAT - Materiál'!C2" display="/"/>
    <hyperlink ref="A83" location="'4-OST - Ostatní'!C2" display="/"/>
    <hyperlink ref="A84" location="'SO 06 - Přeložka plynovodu'!C2" display="/"/>
    <hyperlink ref="A86" location="'SO 07.1 - Provizorní vodo...'!C2" display="/"/>
    <hyperlink ref="A87" location="'SO 07.2 - Definitivní vod...'!C2" display="/"/>
    <hyperlink ref="A88" location="'SO 10 - Most'!C2" display="/"/>
    <hyperlink ref="A89" location="'SO 11 - Opěrné zdi'!C2" display="/"/>
    <hyperlink ref="A90" location="'SO 23 - Kanalizace dešťová'!C2" display="/"/>
    <hyperlink ref="A91" location="'SO 24 - Komunikace a zpev...'!C2" display="/"/>
    <hyperlink ref="A92" location="'SO 25 - Sadové úpravy'!C2" display="/"/>
    <hyperlink ref="A93" location="'SO 26 - Úprava potoka'!C2" display="/"/>
    <hyperlink ref="A94" location="'SO 30 - Plochy zařízení s...'!C2" display="/"/>
    <hyperlink ref="A96" location="'5-PRE - Stavební odběr, č...'!C2" display="/"/>
    <hyperlink ref="A97" location="'5-ODB - Stavební odběr, č...'!C2" display="/"/>
    <hyperlink ref="A98" location="'DIO - Dopravně inženýrské...'!C2" display="/"/>
    <hyperlink ref="A99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866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926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ROUND(J95,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ROUND((SUM(BE95:BE117)),  2)</f>
        <v>0</v>
      </c>
      <c r="I37" s="157">
        <v>0.20999999999999999</v>
      </c>
      <c r="J37" s="156">
        <f>ROUND(((SUM(BE95:BE117))*I37),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ROUND((SUM(BF95:BF117)),  2)</f>
        <v>0</v>
      </c>
      <c r="I38" s="157">
        <v>0.14999999999999999</v>
      </c>
      <c r="J38" s="156">
        <f>ROUND(((SUM(BF95:BF117))*I38),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ROUND((SUM(BG95:BG117)),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ROUND((SUM(BH95:BH117)),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ROUND((SUM(BI95:BI117)),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866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2/OST - Ostatní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J95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J96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J97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J104</f>
        <v>0</v>
      </c>
      <c r="K70" s="122"/>
      <c r="L70" s="190"/>
    </row>
    <row r="71" s="8" customFormat="1" ht="24.96" customHeight="1">
      <c r="B71" s="178"/>
      <c r="C71" s="179"/>
      <c r="D71" s="180" t="s">
        <v>679</v>
      </c>
      <c r="E71" s="181"/>
      <c r="F71" s="181"/>
      <c r="G71" s="181"/>
      <c r="H71" s="181"/>
      <c r="I71" s="182"/>
      <c r="J71" s="183">
        <f>J107</f>
        <v>0</v>
      </c>
      <c r="K71" s="179"/>
      <c r="L71" s="184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221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Horoměřická S 071 - most, Praha 6, č. akce 999615</v>
      </c>
      <c r="F81" s="33"/>
      <c r="G81" s="33"/>
      <c r="H81" s="33"/>
      <c r="I81" s="144"/>
      <c r="J81" s="40"/>
      <c r="K81" s="40"/>
      <c r="L81" s="44"/>
    </row>
    <row r="82" ht="12" customHeight="1">
      <c r="B82" s="22"/>
      <c r="C82" s="33" t="s">
        <v>211</v>
      </c>
      <c r="D82" s="23"/>
      <c r="E82" s="23"/>
      <c r="F82" s="23"/>
      <c r="G82" s="23"/>
      <c r="H82" s="23"/>
      <c r="I82" s="137"/>
      <c r="J82" s="23"/>
      <c r="K82" s="23"/>
      <c r="L82" s="21"/>
    </row>
    <row r="83" ht="16.5" customHeight="1">
      <c r="B83" s="22"/>
      <c r="C83" s="23"/>
      <c r="D83" s="23"/>
      <c r="E83" s="172" t="s">
        <v>670</v>
      </c>
      <c r="F83" s="23"/>
      <c r="G83" s="23"/>
      <c r="H83" s="23"/>
      <c r="I83" s="137"/>
      <c r="J83" s="23"/>
      <c r="K83" s="23"/>
      <c r="L83" s="21"/>
    </row>
    <row r="84" ht="12" customHeight="1">
      <c r="B84" s="22"/>
      <c r="C84" s="33" t="s">
        <v>213</v>
      </c>
      <c r="D84" s="23"/>
      <c r="E84" s="23"/>
      <c r="F84" s="23"/>
      <c r="G84" s="23"/>
      <c r="H84" s="23"/>
      <c r="I84" s="137"/>
      <c r="J84" s="23"/>
      <c r="K84" s="23"/>
      <c r="L84" s="21"/>
    </row>
    <row r="85" s="1" customFormat="1" ht="16.5" customHeight="1">
      <c r="B85" s="39"/>
      <c r="C85" s="40"/>
      <c r="D85" s="40"/>
      <c r="E85" s="33" t="s">
        <v>866</v>
      </c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672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E13</f>
        <v>2/OST - Ostatní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F16</f>
        <v>ul. Horoměřická / Pod Habrovkou</v>
      </c>
      <c r="G89" s="40"/>
      <c r="H89" s="40"/>
      <c r="I89" s="146" t="s">
        <v>23</v>
      </c>
      <c r="J89" s="68" t="str">
        <f>IF(J16="","",J16)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E19</f>
        <v>TSK hl.m. Prahy, a.s.</v>
      </c>
      <c r="G91" s="40"/>
      <c r="H91" s="40"/>
      <c r="I91" s="146" t="s">
        <v>31</v>
      </c>
      <c r="J91" s="37" t="str">
        <f>E25</f>
        <v>AGA Letiště, spol. s 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IF(E22="","",E22)</f>
        <v>Vyplň údaj</v>
      </c>
      <c r="G92" s="40"/>
      <c r="H92" s="40"/>
      <c r="I92" s="146" t="s">
        <v>34</v>
      </c>
      <c r="J92" s="37" t="str">
        <f>E28</f>
        <v>Ing. Martin Krupička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P96+P107</f>
        <v>0</v>
      </c>
      <c r="Q95" s="92"/>
      <c r="R95" s="198">
        <f>R96+R107</f>
        <v>0</v>
      </c>
      <c r="S95" s="92"/>
      <c r="T95" s="199">
        <f>T96+T107</f>
        <v>0</v>
      </c>
      <c r="AT95" s="18" t="s">
        <v>71</v>
      </c>
      <c r="AU95" s="18" t="s">
        <v>218</v>
      </c>
      <c r="BK95" s="200">
        <f>BK96+BK107</f>
        <v>0</v>
      </c>
    </row>
    <row r="96" s="11" customFormat="1" ht="25.92" customHeight="1">
      <c r="B96" s="201"/>
      <c r="C96" s="202"/>
      <c r="D96" s="203" t="s">
        <v>71</v>
      </c>
      <c r="E96" s="204" t="s">
        <v>680</v>
      </c>
      <c r="F96" s="204" t="s">
        <v>681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P97+P104</f>
        <v>0</v>
      </c>
      <c r="Q96" s="209"/>
      <c r="R96" s="210">
        <f>R97+R104</f>
        <v>0</v>
      </c>
      <c r="S96" s="209"/>
      <c r="T96" s="211">
        <f>T97+T104</f>
        <v>0</v>
      </c>
      <c r="AR96" s="212" t="s">
        <v>101</v>
      </c>
      <c r="AT96" s="213" t="s">
        <v>71</v>
      </c>
      <c r="AU96" s="213" t="s">
        <v>72</v>
      </c>
      <c r="AY96" s="212" t="s">
        <v>236</v>
      </c>
      <c r="BK96" s="214">
        <f>BK97+BK104</f>
        <v>0</v>
      </c>
    </row>
    <row r="97" s="11" customFormat="1" ht="22.8" customHeight="1">
      <c r="B97" s="201"/>
      <c r="C97" s="202"/>
      <c r="D97" s="203" t="s">
        <v>71</v>
      </c>
      <c r="E97" s="215" t="s">
        <v>682</v>
      </c>
      <c r="F97" s="215" t="s">
        <v>683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SUM(P98:P103)</f>
        <v>0</v>
      </c>
      <c r="Q97" s="209"/>
      <c r="R97" s="210">
        <f>SUM(R98:R103)</f>
        <v>0</v>
      </c>
      <c r="S97" s="209"/>
      <c r="T97" s="211">
        <f>SUM(T98:T103)</f>
        <v>0</v>
      </c>
      <c r="AR97" s="212" t="s">
        <v>101</v>
      </c>
      <c r="AT97" s="213" t="s">
        <v>71</v>
      </c>
      <c r="AU97" s="213" t="s">
        <v>79</v>
      </c>
      <c r="AY97" s="212" t="s">
        <v>236</v>
      </c>
      <c r="BK97" s="214">
        <f>SUM(BK98:BK103)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838</v>
      </c>
      <c r="F98" s="219" t="s">
        <v>839</v>
      </c>
      <c r="G98" s="220" t="s">
        <v>276</v>
      </c>
      <c r="H98" s="221">
        <v>1</v>
      </c>
      <c r="I98" s="222"/>
      <c r="J98" s="223">
        <f>ROUND(I98*H98,2)</f>
        <v>0</v>
      </c>
      <c r="K98" s="219" t="s">
        <v>686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687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687</v>
      </c>
      <c r="BM98" s="18" t="s">
        <v>927</v>
      </c>
    </row>
    <row r="99" s="1" customFormat="1">
      <c r="B99" s="39"/>
      <c r="C99" s="40"/>
      <c r="D99" s="229" t="s">
        <v>245</v>
      </c>
      <c r="E99" s="40"/>
      <c r="F99" s="230" t="s">
        <v>841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 ht="16.5" customHeight="1">
      <c r="B100" s="39"/>
      <c r="C100" s="217" t="s">
        <v>81</v>
      </c>
      <c r="D100" s="217" t="s">
        <v>238</v>
      </c>
      <c r="E100" s="218" t="s">
        <v>842</v>
      </c>
      <c r="F100" s="219" t="s">
        <v>843</v>
      </c>
      <c r="G100" s="220" t="s">
        <v>844</v>
      </c>
      <c r="H100" s="221">
        <v>5</v>
      </c>
      <c r="I100" s="222"/>
      <c r="J100" s="223">
        <f>ROUND(I100*H100,2)</f>
        <v>0</v>
      </c>
      <c r="K100" s="219" t="s">
        <v>686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687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687</v>
      </c>
      <c r="BM100" s="18" t="s">
        <v>928</v>
      </c>
    </row>
    <row r="101" s="1" customFormat="1">
      <c r="B101" s="39"/>
      <c r="C101" s="40"/>
      <c r="D101" s="229" t="s">
        <v>245</v>
      </c>
      <c r="E101" s="40"/>
      <c r="F101" s="230" t="s">
        <v>846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 ht="16.5" customHeight="1">
      <c r="B102" s="39"/>
      <c r="C102" s="217" t="s">
        <v>315</v>
      </c>
      <c r="D102" s="217" t="s">
        <v>238</v>
      </c>
      <c r="E102" s="218" t="s">
        <v>929</v>
      </c>
      <c r="F102" s="219" t="s">
        <v>930</v>
      </c>
      <c r="G102" s="220" t="s">
        <v>844</v>
      </c>
      <c r="H102" s="221">
        <v>1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687</v>
      </c>
      <c r="AT102" s="18" t="s">
        <v>238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687</v>
      </c>
      <c r="BM102" s="18" t="s">
        <v>931</v>
      </c>
    </row>
    <row r="103" s="1" customFormat="1">
      <c r="B103" s="39"/>
      <c r="C103" s="40"/>
      <c r="D103" s="229" t="s">
        <v>245</v>
      </c>
      <c r="E103" s="40"/>
      <c r="F103" s="230" t="s">
        <v>846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1" customFormat="1" ht="22.8" customHeight="1">
      <c r="B104" s="201"/>
      <c r="C104" s="202"/>
      <c r="D104" s="203" t="s">
        <v>71</v>
      </c>
      <c r="E104" s="215" t="s">
        <v>721</v>
      </c>
      <c r="F104" s="215" t="s">
        <v>722</v>
      </c>
      <c r="G104" s="202"/>
      <c r="H104" s="202"/>
      <c r="I104" s="205"/>
      <c r="J104" s="216">
        <f>BK104</f>
        <v>0</v>
      </c>
      <c r="K104" s="202"/>
      <c r="L104" s="207"/>
      <c r="M104" s="208"/>
      <c r="N104" s="209"/>
      <c r="O104" s="209"/>
      <c r="P104" s="210">
        <f>SUM(P105:P106)</f>
        <v>0</v>
      </c>
      <c r="Q104" s="209"/>
      <c r="R104" s="210">
        <f>SUM(R105:R106)</f>
        <v>0</v>
      </c>
      <c r="S104" s="209"/>
      <c r="T104" s="211">
        <f>SUM(T105:T106)</f>
        <v>0</v>
      </c>
      <c r="AR104" s="212" t="s">
        <v>101</v>
      </c>
      <c r="AT104" s="213" t="s">
        <v>71</v>
      </c>
      <c r="AU104" s="213" t="s">
        <v>79</v>
      </c>
      <c r="AY104" s="212" t="s">
        <v>236</v>
      </c>
      <c r="BK104" s="214">
        <f>SUM(BK105:BK106)</f>
        <v>0</v>
      </c>
    </row>
    <row r="105" s="1" customFormat="1" ht="16.5" customHeight="1">
      <c r="B105" s="39"/>
      <c r="C105" s="217" t="s">
        <v>101</v>
      </c>
      <c r="D105" s="217" t="s">
        <v>238</v>
      </c>
      <c r="E105" s="218" t="s">
        <v>847</v>
      </c>
      <c r="F105" s="219" t="s">
        <v>848</v>
      </c>
      <c r="G105" s="220" t="s">
        <v>276</v>
      </c>
      <c r="H105" s="221">
        <v>5</v>
      </c>
      <c r="I105" s="222"/>
      <c r="J105" s="223">
        <f>ROUND(I105*H105,2)</f>
        <v>0</v>
      </c>
      <c r="K105" s="219" t="s">
        <v>686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687</v>
      </c>
      <c r="AT105" s="18" t="s">
        <v>238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687</v>
      </c>
      <c r="BM105" s="18" t="s">
        <v>932</v>
      </c>
    </row>
    <row r="106" s="1" customFormat="1">
      <c r="B106" s="39"/>
      <c r="C106" s="40"/>
      <c r="D106" s="229" t="s">
        <v>245</v>
      </c>
      <c r="E106" s="40"/>
      <c r="F106" s="230" t="s">
        <v>848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1" customFormat="1" ht="25.92" customHeight="1">
      <c r="B107" s="201"/>
      <c r="C107" s="202"/>
      <c r="D107" s="203" t="s">
        <v>71</v>
      </c>
      <c r="E107" s="204" t="s">
        <v>806</v>
      </c>
      <c r="F107" s="204" t="s">
        <v>107</v>
      </c>
      <c r="G107" s="202"/>
      <c r="H107" s="202"/>
      <c r="I107" s="205"/>
      <c r="J107" s="206">
        <f>BK107</f>
        <v>0</v>
      </c>
      <c r="K107" s="202"/>
      <c r="L107" s="207"/>
      <c r="M107" s="208"/>
      <c r="N107" s="209"/>
      <c r="O107" s="209"/>
      <c r="P107" s="210">
        <f>SUM(P108:P117)</f>
        <v>0</v>
      </c>
      <c r="Q107" s="209"/>
      <c r="R107" s="210">
        <f>SUM(R108:R117)</f>
        <v>0</v>
      </c>
      <c r="S107" s="209"/>
      <c r="T107" s="211">
        <f>SUM(T108:T117)</f>
        <v>0</v>
      </c>
      <c r="AR107" s="212" t="s">
        <v>243</v>
      </c>
      <c r="AT107" s="213" t="s">
        <v>71</v>
      </c>
      <c r="AU107" s="213" t="s">
        <v>72</v>
      </c>
      <c r="AY107" s="212" t="s">
        <v>236</v>
      </c>
      <c r="BK107" s="214">
        <f>SUM(BK108:BK117)</f>
        <v>0</v>
      </c>
    </row>
    <row r="108" s="1" customFormat="1" ht="16.5" customHeight="1">
      <c r="B108" s="39"/>
      <c r="C108" s="217" t="s">
        <v>243</v>
      </c>
      <c r="D108" s="217" t="s">
        <v>238</v>
      </c>
      <c r="E108" s="218" t="s">
        <v>850</v>
      </c>
      <c r="F108" s="219" t="s">
        <v>851</v>
      </c>
      <c r="G108" s="220" t="s">
        <v>501</v>
      </c>
      <c r="H108" s="221">
        <v>1</v>
      </c>
      <c r="I108" s="222"/>
      <c r="J108" s="223">
        <f>ROUND(I108*H108,2)</f>
        <v>0</v>
      </c>
      <c r="K108" s="219" t="s">
        <v>686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809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809</v>
      </c>
      <c r="BM108" s="18" t="s">
        <v>933</v>
      </c>
    </row>
    <row r="109" s="1" customFormat="1">
      <c r="B109" s="39"/>
      <c r="C109" s="40"/>
      <c r="D109" s="229" t="s">
        <v>245</v>
      </c>
      <c r="E109" s="40"/>
      <c r="F109" s="230" t="s">
        <v>853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286</v>
      </c>
      <c r="D110" s="217" t="s">
        <v>238</v>
      </c>
      <c r="E110" s="218" t="s">
        <v>854</v>
      </c>
      <c r="F110" s="219" t="s">
        <v>855</v>
      </c>
      <c r="G110" s="220" t="s">
        <v>501</v>
      </c>
      <c r="H110" s="221">
        <v>1</v>
      </c>
      <c r="I110" s="222"/>
      <c r="J110" s="223">
        <f>ROUND(I110*H110,2)</f>
        <v>0</v>
      </c>
      <c r="K110" s="219" t="s">
        <v>686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809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809</v>
      </c>
      <c r="BM110" s="18" t="s">
        <v>934</v>
      </c>
    </row>
    <row r="111" s="1" customFormat="1">
      <c r="B111" s="39"/>
      <c r="C111" s="40"/>
      <c r="D111" s="229" t="s">
        <v>245</v>
      </c>
      <c r="E111" s="40"/>
      <c r="F111" s="230" t="s">
        <v>857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305</v>
      </c>
      <c r="D112" s="217" t="s">
        <v>238</v>
      </c>
      <c r="E112" s="218" t="s">
        <v>935</v>
      </c>
      <c r="F112" s="219" t="s">
        <v>936</v>
      </c>
      <c r="G112" s="220" t="s">
        <v>725</v>
      </c>
      <c r="H112" s="221">
        <v>0.20000000000000001</v>
      </c>
      <c r="I112" s="222"/>
      <c r="J112" s="223">
        <f>ROUND(I112*H112,2)</f>
        <v>0</v>
      </c>
      <c r="K112" s="219" t="s">
        <v>686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809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809</v>
      </c>
      <c r="BM112" s="18" t="s">
        <v>937</v>
      </c>
    </row>
    <row r="113" s="1" customFormat="1">
      <c r="B113" s="39"/>
      <c r="C113" s="40"/>
      <c r="D113" s="229" t="s">
        <v>245</v>
      </c>
      <c r="E113" s="40"/>
      <c r="F113" s="230" t="s">
        <v>938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310</v>
      </c>
      <c r="D114" s="217" t="s">
        <v>238</v>
      </c>
      <c r="E114" s="218" t="s">
        <v>939</v>
      </c>
      <c r="F114" s="219" t="s">
        <v>940</v>
      </c>
      <c r="G114" s="220" t="s">
        <v>725</v>
      </c>
      <c r="H114" s="221">
        <v>0.20000000000000001</v>
      </c>
      <c r="I114" s="222"/>
      <c r="J114" s="223">
        <f>ROUND(I114*H114,2)</f>
        <v>0</v>
      </c>
      <c r="K114" s="219" t="s">
        <v>686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809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809</v>
      </c>
      <c r="BM114" s="18" t="s">
        <v>941</v>
      </c>
    </row>
    <row r="115" s="1" customFormat="1">
      <c r="B115" s="39"/>
      <c r="C115" s="40"/>
      <c r="D115" s="229" t="s">
        <v>245</v>
      </c>
      <c r="E115" s="40"/>
      <c r="F115" s="230" t="s">
        <v>942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17" t="s">
        <v>300</v>
      </c>
      <c r="D116" s="217" t="s">
        <v>238</v>
      </c>
      <c r="E116" s="218" t="s">
        <v>862</v>
      </c>
      <c r="F116" s="219" t="s">
        <v>863</v>
      </c>
      <c r="G116" s="220" t="s">
        <v>276</v>
      </c>
      <c r="H116" s="221">
        <v>1</v>
      </c>
      <c r="I116" s="222"/>
      <c r="J116" s="223">
        <f>ROUND(I116*H116,2)</f>
        <v>0</v>
      </c>
      <c r="K116" s="219" t="s">
        <v>686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809</v>
      </c>
      <c r="AT116" s="18" t="s">
        <v>238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809</v>
      </c>
      <c r="BM116" s="18" t="s">
        <v>943</v>
      </c>
    </row>
    <row r="117" s="1" customFormat="1">
      <c r="B117" s="39"/>
      <c r="C117" s="40"/>
      <c r="D117" s="229" t="s">
        <v>245</v>
      </c>
      <c r="E117" s="40"/>
      <c r="F117" s="230" t="s">
        <v>865</v>
      </c>
      <c r="G117" s="40"/>
      <c r="H117" s="40"/>
      <c r="I117" s="144"/>
      <c r="J117" s="40"/>
      <c r="K117" s="40"/>
      <c r="L117" s="44"/>
      <c r="M117" s="247"/>
      <c r="N117" s="248"/>
      <c r="O117" s="248"/>
      <c r="P117" s="248"/>
      <c r="Q117" s="248"/>
      <c r="R117" s="248"/>
      <c r="S117" s="248"/>
      <c r="T117" s="249"/>
      <c r="AT117" s="18" t="s">
        <v>245</v>
      </c>
      <c r="AU117" s="18" t="s">
        <v>79</v>
      </c>
    </row>
    <row r="118" s="1" customFormat="1" ht="6.96" customHeight="1">
      <c r="B118" s="58"/>
      <c r="C118" s="59"/>
      <c r="D118" s="59"/>
      <c r="E118" s="59"/>
      <c r="F118" s="59"/>
      <c r="G118" s="59"/>
      <c r="H118" s="59"/>
      <c r="I118" s="168"/>
      <c r="J118" s="59"/>
      <c r="K118" s="59"/>
      <c r="L118" s="44"/>
    </row>
  </sheetData>
  <sheetProtection sheet="1" autoFilter="0" formatColumns="0" formatRows="0" objects="1" scenarios="1" spinCount="100000" saltValue="v92SDnyR4ylo3YEC50p3lCmjhfnuqk1F7gNvLYpbUu/yzR7b49UriEIwIxL2y2NT2+NZFtboCv+kX1xmozRomQ==" hashValue="L3Bn21h91dXnFkpH4yxTC0P8wSR/8rG+b/gv5BrH+lRN5F4qwYpldop6+HxC6tGhW1X1rlpXa+8s6n21Tcg+FA==" algorithmName="SHA-512" password="CC35"/>
  <autoFilter ref="C94:K11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1:H81"/>
    <mergeCell ref="E85:H85"/>
    <mergeCell ref="E83:H83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945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ROUND(J96,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ROUND((SUM(BE96:BE213)),  2)</f>
        <v>0</v>
      </c>
      <c r="I35" s="157">
        <v>0.20999999999999999</v>
      </c>
      <c r="J35" s="156">
        <f>ROUND(((SUM(BE96:BE213))*I35),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ROUND((SUM(BF96:BF213)),  2)</f>
        <v>0</v>
      </c>
      <c r="I36" s="157">
        <v>0.14999999999999999</v>
      </c>
      <c r="J36" s="156">
        <f>ROUND(((SUM(BF96:BF213))*I36),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ROUND((SUM(BG96:BG213)),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ROUND((SUM(BH96:BH213)),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ROUND((SUM(BI96:BI213)),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04.1 - Provizorní přeložka kabelů TELEFÓNICA O2 (CETIN)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J96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946</v>
      </c>
      <c r="E64" s="181"/>
      <c r="F64" s="181"/>
      <c r="G64" s="181"/>
      <c r="H64" s="181"/>
      <c r="I64" s="182"/>
      <c r="J64" s="183">
        <f>J97</f>
        <v>0</v>
      </c>
      <c r="K64" s="179"/>
      <c r="L64" s="184"/>
    </row>
    <row r="65" s="8" customFormat="1" ht="24.96" customHeight="1">
      <c r="B65" s="178"/>
      <c r="C65" s="179"/>
      <c r="D65" s="180" t="s">
        <v>947</v>
      </c>
      <c r="E65" s="181"/>
      <c r="F65" s="181"/>
      <c r="G65" s="181"/>
      <c r="H65" s="181"/>
      <c r="I65" s="182"/>
      <c r="J65" s="183">
        <f>J100</f>
        <v>0</v>
      </c>
      <c r="K65" s="179"/>
      <c r="L65" s="184"/>
    </row>
    <row r="66" s="8" customFormat="1" ht="24.96" customHeight="1">
      <c r="B66" s="178"/>
      <c r="C66" s="179"/>
      <c r="D66" s="180" t="s">
        <v>948</v>
      </c>
      <c r="E66" s="181"/>
      <c r="F66" s="181"/>
      <c r="G66" s="181"/>
      <c r="H66" s="181"/>
      <c r="I66" s="182"/>
      <c r="J66" s="183">
        <f>J123</f>
        <v>0</v>
      </c>
      <c r="K66" s="179"/>
      <c r="L66" s="184"/>
    </row>
    <row r="67" s="8" customFormat="1" ht="24.96" customHeight="1">
      <c r="B67" s="178"/>
      <c r="C67" s="179"/>
      <c r="D67" s="180" t="s">
        <v>949</v>
      </c>
      <c r="E67" s="181"/>
      <c r="F67" s="181"/>
      <c r="G67" s="181"/>
      <c r="H67" s="181"/>
      <c r="I67" s="182"/>
      <c r="J67" s="183">
        <f>J162</f>
        <v>0</v>
      </c>
      <c r="K67" s="179"/>
      <c r="L67" s="184"/>
    </row>
    <row r="68" s="8" customFormat="1" ht="24.96" customHeight="1">
      <c r="B68" s="178"/>
      <c r="C68" s="179"/>
      <c r="D68" s="180" t="s">
        <v>950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8" customFormat="1" ht="24.96" customHeight="1">
      <c r="B69" s="178"/>
      <c r="C69" s="179"/>
      <c r="D69" s="180" t="s">
        <v>951</v>
      </c>
      <c r="E69" s="181"/>
      <c r="F69" s="181"/>
      <c r="G69" s="181"/>
      <c r="H69" s="181"/>
      <c r="I69" s="182"/>
      <c r="J69" s="183">
        <f>J172</f>
        <v>0</v>
      </c>
      <c r="K69" s="179"/>
      <c r="L69" s="184"/>
    </row>
    <row r="70" s="8" customFormat="1" ht="24.96" customHeight="1">
      <c r="B70" s="178"/>
      <c r="C70" s="179"/>
      <c r="D70" s="180" t="s">
        <v>952</v>
      </c>
      <c r="E70" s="181"/>
      <c r="F70" s="181"/>
      <c r="G70" s="181"/>
      <c r="H70" s="181"/>
      <c r="I70" s="182"/>
      <c r="J70" s="183">
        <f>J177</f>
        <v>0</v>
      </c>
      <c r="K70" s="179"/>
      <c r="L70" s="184"/>
    </row>
    <row r="71" s="8" customFormat="1" ht="24.96" customHeight="1">
      <c r="B71" s="178"/>
      <c r="C71" s="179"/>
      <c r="D71" s="180" t="s">
        <v>953</v>
      </c>
      <c r="E71" s="181"/>
      <c r="F71" s="181"/>
      <c r="G71" s="181"/>
      <c r="H71" s="181"/>
      <c r="I71" s="182"/>
      <c r="J71" s="183">
        <f>J180</f>
        <v>0</v>
      </c>
      <c r="K71" s="179"/>
      <c r="L71" s="184"/>
    </row>
    <row r="72" s="8" customFormat="1" ht="24.96" customHeight="1">
      <c r="B72" s="178"/>
      <c r="C72" s="179"/>
      <c r="D72" s="180" t="s">
        <v>954</v>
      </c>
      <c r="E72" s="181"/>
      <c r="F72" s="181"/>
      <c r="G72" s="181"/>
      <c r="H72" s="181"/>
      <c r="I72" s="182"/>
      <c r="J72" s="183">
        <f>J185</f>
        <v>0</v>
      </c>
      <c r="K72" s="179"/>
      <c r="L72" s="184"/>
    </row>
    <row r="73" s="8" customFormat="1" ht="24.96" customHeight="1">
      <c r="B73" s="178"/>
      <c r="C73" s="179"/>
      <c r="D73" s="180" t="s">
        <v>955</v>
      </c>
      <c r="E73" s="181"/>
      <c r="F73" s="181"/>
      <c r="G73" s="181"/>
      <c r="H73" s="181"/>
      <c r="I73" s="182"/>
      <c r="J73" s="183">
        <f>J188</f>
        <v>0</v>
      </c>
      <c r="K73" s="179"/>
      <c r="L73" s="184"/>
    </row>
    <row r="74" s="8" customFormat="1" ht="24.96" customHeight="1">
      <c r="B74" s="178"/>
      <c r="C74" s="179"/>
      <c r="D74" s="180" t="s">
        <v>956</v>
      </c>
      <c r="E74" s="181"/>
      <c r="F74" s="181"/>
      <c r="G74" s="181"/>
      <c r="H74" s="181"/>
      <c r="I74" s="182"/>
      <c r="J74" s="183">
        <f>J211</f>
        <v>0</v>
      </c>
      <c r="K74" s="179"/>
      <c r="L74" s="184"/>
    </row>
    <row r="75" s="1" customFormat="1" ht="21.84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58"/>
      <c r="C76" s="59"/>
      <c r="D76" s="59"/>
      <c r="E76" s="59"/>
      <c r="F76" s="59"/>
      <c r="G76" s="59"/>
      <c r="H76" s="59"/>
      <c r="I76" s="168"/>
      <c r="J76" s="59"/>
      <c r="K76" s="59"/>
      <c r="L76" s="44"/>
    </row>
    <row r="80" s="1" customFormat="1" ht="6.96" customHeight="1">
      <c r="B80" s="60"/>
      <c r="C80" s="61"/>
      <c r="D80" s="61"/>
      <c r="E80" s="61"/>
      <c r="F80" s="61"/>
      <c r="G80" s="61"/>
      <c r="H80" s="61"/>
      <c r="I80" s="171"/>
      <c r="J80" s="61"/>
      <c r="K80" s="61"/>
      <c r="L80" s="44"/>
    </row>
    <row r="81" s="1" customFormat="1" ht="24.96" customHeight="1">
      <c r="B81" s="39"/>
      <c r="C81" s="24" t="s">
        <v>221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16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172" t="str">
        <f>E7</f>
        <v>Horoměřická S 071 - most, Praha 6, č. akce 999615</v>
      </c>
      <c r="F84" s="33"/>
      <c r="G84" s="33"/>
      <c r="H84" s="33"/>
      <c r="I84" s="144"/>
      <c r="J84" s="40"/>
      <c r="K84" s="40"/>
      <c r="L84" s="44"/>
    </row>
    <row r="85" ht="12" customHeight="1">
      <c r="B85" s="22"/>
      <c r="C85" s="33" t="s">
        <v>211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172" t="s">
        <v>944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213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E11</f>
        <v>SO 04.1 - Provizorní přeložka kabelů TELEFÓNICA O2 (CETIN)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F14</f>
        <v>ul. Horoměřická / Pod Habrovkou</v>
      </c>
      <c r="G90" s="40"/>
      <c r="H90" s="40"/>
      <c r="I90" s="146" t="s">
        <v>23</v>
      </c>
      <c r="J90" s="68" t="str">
        <f>IF(J14="","",J14)</f>
        <v>28. 1. 2019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E17</f>
        <v>TSK hl.m. Prahy, a.s.</v>
      </c>
      <c r="G92" s="40"/>
      <c r="H92" s="40"/>
      <c r="I92" s="146" t="s">
        <v>31</v>
      </c>
      <c r="J92" s="37" t="str">
        <f>E23</f>
        <v>AGA Letiště, spol. s r.o.</v>
      </c>
      <c r="K92" s="40"/>
      <c r="L92" s="44"/>
    </row>
    <row r="93" s="1" customFormat="1" ht="13.65" customHeight="1">
      <c r="B93" s="39"/>
      <c r="C93" s="33" t="s">
        <v>29</v>
      </c>
      <c r="D93" s="40"/>
      <c r="E93" s="40"/>
      <c r="F93" s="28" t="str">
        <f>IF(E20="","",E20)</f>
        <v>Vyplň údaj</v>
      </c>
      <c r="G93" s="40"/>
      <c r="H93" s="40"/>
      <c r="I93" s="146" t="s">
        <v>34</v>
      </c>
      <c r="J93" s="37" t="str">
        <f>E26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222</v>
      </c>
      <c r="D95" s="193" t="s">
        <v>57</v>
      </c>
      <c r="E95" s="193" t="s">
        <v>53</v>
      </c>
      <c r="F95" s="193" t="s">
        <v>54</v>
      </c>
      <c r="G95" s="193" t="s">
        <v>223</v>
      </c>
      <c r="H95" s="193" t="s">
        <v>224</v>
      </c>
      <c r="I95" s="194" t="s">
        <v>225</v>
      </c>
      <c r="J95" s="193" t="s">
        <v>217</v>
      </c>
      <c r="K95" s="195" t="s">
        <v>226</v>
      </c>
      <c r="L95" s="196"/>
      <c r="M95" s="88" t="s">
        <v>19</v>
      </c>
      <c r="N95" s="89" t="s">
        <v>42</v>
      </c>
      <c r="O95" s="89" t="s">
        <v>227</v>
      </c>
      <c r="P95" s="89" t="s">
        <v>228</v>
      </c>
      <c r="Q95" s="89" t="s">
        <v>229</v>
      </c>
      <c r="R95" s="89" t="s">
        <v>230</v>
      </c>
      <c r="S95" s="89" t="s">
        <v>231</v>
      </c>
      <c r="T95" s="90" t="s">
        <v>232</v>
      </c>
    </row>
    <row r="96" s="1" customFormat="1" ht="22.8" customHeight="1">
      <c r="B96" s="39"/>
      <c r="C96" s="95" t="s">
        <v>233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P97+P100+P123+P162+P165+P172+P177+P180+P185+P188+P211</f>
        <v>0</v>
      </c>
      <c r="Q96" s="92"/>
      <c r="R96" s="198">
        <f>R97+R100+R123+R162+R165+R172+R177+R180+R185+R188+R211</f>
        <v>0</v>
      </c>
      <c r="S96" s="92"/>
      <c r="T96" s="199">
        <f>T97+T100+T123+T162+T165+T172+T177+T180+T185+T188+T211</f>
        <v>0</v>
      </c>
      <c r="AT96" s="18" t="s">
        <v>71</v>
      </c>
      <c r="AU96" s="18" t="s">
        <v>218</v>
      </c>
      <c r="BK96" s="200">
        <f>BK97+BK100+BK123+BK162+BK165+BK172+BK177+BK180+BK185+BK188+BK211</f>
        <v>0</v>
      </c>
    </row>
    <row r="97" s="11" customFormat="1" ht="25.92" customHeight="1">
      <c r="B97" s="201"/>
      <c r="C97" s="202"/>
      <c r="D97" s="203" t="s">
        <v>71</v>
      </c>
      <c r="E97" s="204" t="s">
        <v>72</v>
      </c>
      <c r="F97" s="204" t="s">
        <v>957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SUM(P98:P99)</f>
        <v>0</v>
      </c>
      <c r="Q97" s="209"/>
      <c r="R97" s="210">
        <f>SUM(R98:R99)</f>
        <v>0</v>
      </c>
      <c r="S97" s="209"/>
      <c r="T97" s="211">
        <f>SUM(T98:T99)</f>
        <v>0</v>
      </c>
      <c r="AR97" s="212" t="s">
        <v>79</v>
      </c>
      <c r="AT97" s="213" t="s">
        <v>71</v>
      </c>
      <c r="AU97" s="213" t="s">
        <v>72</v>
      </c>
      <c r="AY97" s="212" t="s">
        <v>236</v>
      </c>
      <c r="BK97" s="214">
        <f>SUM(BK98:BK99)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958</v>
      </c>
      <c r="F98" s="219" t="s">
        <v>959</v>
      </c>
      <c r="G98" s="220" t="s">
        <v>960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79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81</v>
      </c>
    </row>
    <row r="99" s="1" customFormat="1">
      <c r="B99" s="39"/>
      <c r="C99" s="40"/>
      <c r="D99" s="229" t="s">
        <v>245</v>
      </c>
      <c r="E99" s="40"/>
      <c r="F99" s="230" t="s">
        <v>959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79</v>
      </c>
    </row>
    <row r="100" s="11" customFormat="1" ht="25.92" customHeight="1">
      <c r="B100" s="201"/>
      <c r="C100" s="202"/>
      <c r="D100" s="203" t="s">
        <v>71</v>
      </c>
      <c r="E100" s="204" t="s">
        <v>79</v>
      </c>
      <c r="F100" s="204" t="s">
        <v>961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SUM(P101:P122)</f>
        <v>0</v>
      </c>
      <c r="Q100" s="209"/>
      <c r="R100" s="210">
        <f>SUM(R101:R122)</f>
        <v>0</v>
      </c>
      <c r="S100" s="209"/>
      <c r="T100" s="211">
        <f>SUM(T101:T122)</f>
        <v>0</v>
      </c>
      <c r="AR100" s="212" t="s">
        <v>79</v>
      </c>
      <c r="AT100" s="213" t="s">
        <v>71</v>
      </c>
      <c r="AU100" s="213" t="s">
        <v>72</v>
      </c>
      <c r="AY100" s="212" t="s">
        <v>236</v>
      </c>
      <c r="BK100" s="214">
        <f>SUM(BK101:BK122)</f>
        <v>0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962</v>
      </c>
      <c r="F101" s="219" t="s">
        <v>963</v>
      </c>
      <c r="G101" s="220" t="s">
        <v>318</v>
      </c>
      <c r="H101" s="221">
        <v>43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243</v>
      </c>
      <c r="AT101" s="18" t="s">
        <v>238</v>
      </c>
      <c r="AU101" s="18" t="s">
        <v>79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243</v>
      </c>
    </row>
    <row r="102" s="1" customFormat="1">
      <c r="B102" s="39"/>
      <c r="C102" s="40"/>
      <c r="D102" s="229" t="s">
        <v>245</v>
      </c>
      <c r="E102" s="40"/>
      <c r="F102" s="230" t="s">
        <v>963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79</v>
      </c>
    </row>
    <row r="103" s="1" customFormat="1" ht="16.5" customHeight="1">
      <c r="B103" s="39"/>
      <c r="C103" s="217" t="s">
        <v>101</v>
      </c>
      <c r="D103" s="217" t="s">
        <v>238</v>
      </c>
      <c r="E103" s="218" t="s">
        <v>964</v>
      </c>
      <c r="F103" s="219" t="s">
        <v>965</v>
      </c>
      <c r="G103" s="220" t="s">
        <v>264</v>
      </c>
      <c r="H103" s="221">
        <v>4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243</v>
      </c>
      <c r="AT103" s="18" t="s">
        <v>238</v>
      </c>
      <c r="AU103" s="18" t="s">
        <v>79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243</v>
      </c>
      <c r="BM103" s="18" t="s">
        <v>292</v>
      </c>
    </row>
    <row r="104" s="1" customFormat="1">
      <c r="B104" s="39"/>
      <c r="C104" s="40"/>
      <c r="D104" s="229" t="s">
        <v>245</v>
      </c>
      <c r="E104" s="40"/>
      <c r="F104" s="230" t="s">
        <v>965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79</v>
      </c>
    </row>
    <row r="105" s="1" customFormat="1" ht="16.5" customHeight="1">
      <c r="B105" s="39"/>
      <c r="C105" s="217" t="s">
        <v>243</v>
      </c>
      <c r="D105" s="217" t="s">
        <v>238</v>
      </c>
      <c r="E105" s="218" t="s">
        <v>966</v>
      </c>
      <c r="F105" s="219" t="s">
        <v>967</v>
      </c>
      <c r="G105" s="220" t="s">
        <v>692</v>
      </c>
      <c r="H105" s="221">
        <v>2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243</v>
      </c>
      <c r="AT105" s="18" t="s">
        <v>238</v>
      </c>
      <c r="AU105" s="18" t="s">
        <v>79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305</v>
      </c>
    </row>
    <row r="106" s="1" customFormat="1">
      <c r="B106" s="39"/>
      <c r="C106" s="40"/>
      <c r="D106" s="229" t="s">
        <v>245</v>
      </c>
      <c r="E106" s="40"/>
      <c r="F106" s="230" t="s">
        <v>967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79</v>
      </c>
    </row>
    <row r="107" s="1" customFormat="1" ht="16.5" customHeight="1">
      <c r="B107" s="39"/>
      <c r="C107" s="217" t="s">
        <v>286</v>
      </c>
      <c r="D107" s="217" t="s">
        <v>238</v>
      </c>
      <c r="E107" s="218" t="s">
        <v>968</v>
      </c>
      <c r="F107" s="219" t="s">
        <v>969</v>
      </c>
      <c r="G107" s="220" t="s">
        <v>960</v>
      </c>
      <c r="H107" s="221">
        <v>1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243</v>
      </c>
      <c r="AT107" s="18" t="s">
        <v>238</v>
      </c>
      <c r="AU107" s="18" t="s">
        <v>79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243</v>
      </c>
      <c r="BM107" s="18" t="s">
        <v>315</v>
      </c>
    </row>
    <row r="108" s="1" customFormat="1">
      <c r="B108" s="39"/>
      <c r="C108" s="40"/>
      <c r="D108" s="229" t="s">
        <v>245</v>
      </c>
      <c r="E108" s="40"/>
      <c r="F108" s="230" t="s">
        <v>969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79</v>
      </c>
    </row>
    <row r="109" s="1" customFormat="1" ht="16.5" customHeight="1">
      <c r="B109" s="39"/>
      <c r="C109" s="217" t="s">
        <v>292</v>
      </c>
      <c r="D109" s="217" t="s">
        <v>238</v>
      </c>
      <c r="E109" s="218" t="s">
        <v>970</v>
      </c>
      <c r="F109" s="219" t="s">
        <v>971</v>
      </c>
      <c r="G109" s="220" t="s">
        <v>318</v>
      </c>
      <c r="H109" s="221">
        <v>40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243</v>
      </c>
      <c r="AT109" s="18" t="s">
        <v>238</v>
      </c>
      <c r="AU109" s="18" t="s">
        <v>79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243</v>
      </c>
      <c r="BM109" s="18" t="s">
        <v>331</v>
      </c>
    </row>
    <row r="110" s="1" customFormat="1">
      <c r="B110" s="39"/>
      <c r="C110" s="40"/>
      <c r="D110" s="229" t="s">
        <v>245</v>
      </c>
      <c r="E110" s="40"/>
      <c r="F110" s="230" t="s">
        <v>972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79</v>
      </c>
    </row>
    <row r="111" s="1" customFormat="1" ht="16.5" customHeight="1">
      <c r="B111" s="39"/>
      <c r="C111" s="217" t="s">
        <v>300</v>
      </c>
      <c r="D111" s="217" t="s">
        <v>238</v>
      </c>
      <c r="E111" s="218" t="s">
        <v>973</v>
      </c>
      <c r="F111" s="219" t="s">
        <v>974</v>
      </c>
      <c r="G111" s="220" t="s">
        <v>318</v>
      </c>
      <c r="H111" s="221">
        <v>30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243</v>
      </c>
      <c r="AT111" s="18" t="s">
        <v>238</v>
      </c>
      <c r="AU111" s="18" t="s">
        <v>79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243</v>
      </c>
      <c r="BM111" s="18" t="s">
        <v>400</v>
      </c>
    </row>
    <row r="112" s="1" customFormat="1">
      <c r="B112" s="39"/>
      <c r="C112" s="40"/>
      <c r="D112" s="229" t="s">
        <v>245</v>
      </c>
      <c r="E112" s="40"/>
      <c r="F112" s="230" t="s">
        <v>974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79</v>
      </c>
    </row>
    <row r="113" s="1" customFormat="1" ht="16.5" customHeight="1">
      <c r="B113" s="39"/>
      <c r="C113" s="217" t="s">
        <v>305</v>
      </c>
      <c r="D113" s="217" t="s">
        <v>238</v>
      </c>
      <c r="E113" s="218" t="s">
        <v>975</v>
      </c>
      <c r="F113" s="219" t="s">
        <v>976</v>
      </c>
      <c r="G113" s="220" t="s">
        <v>318</v>
      </c>
      <c r="H113" s="221">
        <v>3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243</v>
      </c>
      <c r="AT113" s="18" t="s">
        <v>238</v>
      </c>
      <c r="AU113" s="18" t="s">
        <v>79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243</v>
      </c>
      <c r="BM113" s="18" t="s">
        <v>412</v>
      </c>
    </row>
    <row r="114" s="1" customFormat="1">
      <c r="B114" s="39"/>
      <c r="C114" s="40"/>
      <c r="D114" s="229" t="s">
        <v>245</v>
      </c>
      <c r="E114" s="40"/>
      <c r="F114" s="230" t="s">
        <v>976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79</v>
      </c>
    </row>
    <row r="115" s="1" customFormat="1" ht="16.5" customHeight="1">
      <c r="B115" s="39"/>
      <c r="C115" s="217" t="s">
        <v>310</v>
      </c>
      <c r="D115" s="217" t="s">
        <v>238</v>
      </c>
      <c r="E115" s="218" t="s">
        <v>977</v>
      </c>
      <c r="F115" s="219" t="s">
        <v>978</v>
      </c>
      <c r="G115" s="220" t="s">
        <v>692</v>
      </c>
      <c r="H115" s="221">
        <v>3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243</v>
      </c>
      <c r="AT115" s="18" t="s">
        <v>238</v>
      </c>
      <c r="AU115" s="18" t="s">
        <v>79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243</v>
      </c>
      <c r="BM115" s="18" t="s">
        <v>424</v>
      </c>
    </row>
    <row r="116" s="1" customFormat="1">
      <c r="B116" s="39"/>
      <c r="C116" s="40"/>
      <c r="D116" s="229" t="s">
        <v>245</v>
      </c>
      <c r="E116" s="40"/>
      <c r="F116" s="230" t="s">
        <v>978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79</v>
      </c>
    </row>
    <row r="117" s="1" customFormat="1" ht="16.5" customHeight="1">
      <c r="B117" s="39"/>
      <c r="C117" s="217" t="s">
        <v>315</v>
      </c>
      <c r="D117" s="217" t="s">
        <v>238</v>
      </c>
      <c r="E117" s="218" t="s">
        <v>979</v>
      </c>
      <c r="F117" s="219" t="s">
        <v>980</v>
      </c>
      <c r="G117" s="220" t="s">
        <v>318</v>
      </c>
      <c r="H117" s="221">
        <v>20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243</v>
      </c>
      <c r="AT117" s="18" t="s">
        <v>238</v>
      </c>
      <c r="AU117" s="18" t="s">
        <v>79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243</v>
      </c>
      <c r="BM117" s="18" t="s">
        <v>436</v>
      </c>
    </row>
    <row r="118" s="1" customFormat="1">
      <c r="B118" s="39"/>
      <c r="C118" s="40"/>
      <c r="D118" s="229" t="s">
        <v>245</v>
      </c>
      <c r="E118" s="40"/>
      <c r="F118" s="230" t="s">
        <v>980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79</v>
      </c>
    </row>
    <row r="119" s="1" customFormat="1" ht="16.5" customHeight="1">
      <c r="B119" s="39"/>
      <c r="C119" s="217" t="s">
        <v>324</v>
      </c>
      <c r="D119" s="217" t="s">
        <v>238</v>
      </c>
      <c r="E119" s="218" t="s">
        <v>981</v>
      </c>
      <c r="F119" s="219" t="s">
        <v>982</v>
      </c>
      <c r="G119" s="220" t="s">
        <v>318</v>
      </c>
      <c r="H119" s="221">
        <v>20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243</v>
      </c>
      <c r="AT119" s="18" t="s">
        <v>238</v>
      </c>
      <c r="AU119" s="18" t="s">
        <v>79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243</v>
      </c>
      <c r="BM119" s="18" t="s">
        <v>445</v>
      </c>
    </row>
    <row r="120" s="1" customFormat="1">
      <c r="B120" s="39"/>
      <c r="C120" s="40"/>
      <c r="D120" s="229" t="s">
        <v>245</v>
      </c>
      <c r="E120" s="40"/>
      <c r="F120" s="230" t="s">
        <v>982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79</v>
      </c>
    </row>
    <row r="121" s="1" customFormat="1" ht="16.5" customHeight="1">
      <c r="B121" s="39"/>
      <c r="C121" s="217" t="s">
        <v>331</v>
      </c>
      <c r="D121" s="217" t="s">
        <v>238</v>
      </c>
      <c r="E121" s="218" t="s">
        <v>983</v>
      </c>
      <c r="F121" s="219" t="s">
        <v>984</v>
      </c>
      <c r="G121" s="220" t="s">
        <v>318</v>
      </c>
      <c r="H121" s="221">
        <v>3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243</v>
      </c>
      <c r="AT121" s="18" t="s">
        <v>238</v>
      </c>
      <c r="AU121" s="18" t="s">
        <v>79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243</v>
      </c>
      <c r="BM121" s="18" t="s">
        <v>458</v>
      </c>
    </row>
    <row r="122" s="1" customFormat="1">
      <c r="B122" s="39"/>
      <c r="C122" s="40"/>
      <c r="D122" s="229" t="s">
        <v>245</v>
      </c>
      <c r="E122" s="40"/>
      <c r="F122" s="230" t="s">
        <v>984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79</v>
      </c>
    </row>
    <row r="123" s="11" customFormat="1" ht="25.92" customHeight="1">
      <c r="B123" s="201"/>
      <c r="C123" s="202"/>
      <c r="D123" s="203" t="s">
        <v>71</v>
      </c>
      <c r="E123" s="204" t="s">
        <v>81</v>
      </c>
      <c r="F123" s="204" t="s">
        <v>985</v>
      </c>
      <c r="G123" s="202"/>
      <c r="H123" s="202"/>
      <c r="I123" s="205"/>
      <c r="J123" s="206">
        <f>BK123</f>
        <v>0</v>
      </c>
      <c r="K123" s="202"/>
      <c r="L123" s="207"/>
      <c r="M123" s="208"/>
      <c r="N123" s="209"/>
      <c r="O123" s="209"/>
      <c r="P123" s="210">
        <f>SUM(P124:P161)</f>
        <v>0</v>
      </c>
      <c r="Q123" s="209"/>
      <c r="R123" s="210">
        <f>SUM(R124:R161)</f>
        <v>0</v>
      </c>
      <c r="S123" s="209"/>
      <c r="T123" s="211">
        <f>SUM(T124:T161)</f>
        <v>0</v>
      </c>
      <c r="AR123" s="212" t="s">
        <v>79</v>
      </c>
      <c r="AT123" s="213" t="s">
        <v>71</v>
      </c>
      <c r="AU123" s="213" t="s">
        <v>72</v>
      </c>
      <c r="AY123" s="212" t="s">
        <v>236</v>
      </c>
      <c r="BK123" s="214">
        <f>SUM(BK124:BK161)</f>
        <v>0</v>
      </c>
    </row>
    <row r="124" s="1" customFormat="1" ht="16.5" customHeight="1">
      <c r="B124" s="39"/>
      <c r="C124" s="217" t="s">
        <v>394</v>
      </c>
      <c r="D124" s="217" t="s">
        <v>238</v>
      </c>
      <c r="E124" s="218" t="s">
        <v>986</v>
      </c>
      <c r="F124" s="219" t="s">
        <v>987</v>
      </c>
      <c r="G124" s="220" t="s">
        <v>692</v>
      </c>
      <c r="H124" s="221">
        <v>9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79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473</v>
      </c>
    </row>
    <row r="125" s="1" customFormat="1">
      <c r="B125" s="39"/>
      <c r="C125" s="40"/>
      <c r="D125" s="229" t="s">
        <v>245</v>
      </c>
      <c r="E125" s="40"/>
      <c r="F125" s="230" t="s">
        <v>987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79</v>
      </c>
    </row>
    <row r="126" s="1" customFormat="1" ht="16.5" customHeight="1">
      <c r="B126" s="39"/>
      <c r="C126" s="217" t="s">
        <v>400</v>
      </c>
      <c r="D126" s="217" t="s">
        <v>238</v>
      </c>
      <c r="E126" s="218" t="s">
        <v>988</v>
      </c>
      <c r="F126" s="219" t="s">
        <v>989</v>
      </c>
      <c r="G126" s="220" t="s">
        <v>692</v>
      </c>
      <c r="H126" s="221">
        <v>6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243</v>
      </c>
      <c r="AT126" s="18" t="s">
        <v>238</v>
      </c>
      <c r="AU126" s="18" t="s">
        <v>79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243</v>
      </c>
      <c r="BM126" s="18" t="s">
        <v>486</v>
      </c>
    </row>
    <row r="127" s="1" customFormat="1">
      <c r="B127" s="39"/>
      <c r="C127" s="40"/>
      <c r="D127" s="229" t="s">
        <v>245</v>
      </c>
      <c r="E127" s="40"/>
      <c r="F127" s="230" t="s">
        <v>989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245</v>
      </c>
      <c r="AU127" s="18" t="s">
        <v>79</v>
      </c>
    </row>
    <row r="128" s="1" customFormat="1" ht="16.5" customHeight="1">
      <c r="B128" s="39"/>
      <c r="C128" s="217" t="s">
        <v>8</v>
      </c>
      <c r="D128" s="217" t="s">
        <v>238</v>
      </c>
      <c r="E128" s="218" t="s">
        <v>990</v>
      </c>
      <c r="F128" s="219" t="s">
        <v>991</v>
      </c>
      <c r="G128" s="220" t="s">
        <v>692</v>
      </c>
      <c r="H128" s="221">
        <v>12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79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498</v>
      </c>
    </row>
    <row r="129" s="1" customFormat="1">
      <c r="B129" s="39"/>
      <c r="C129" s="40"/>
      <c r="D129" s="229" t="s">
        <v>245</v>
      </c>
      <c r="E129" s="40"/>
      <c r="F129" s="230" t="s">
        <v>991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79</v>
      </c>
    </row>
    <row r="130" s="1" customFormat="1" ht="16.5" customHeight="1">
      <c r="B130" s="39"/>
      <c r="C130" s="217" t="s">
        <v>412</v>
      </c>
      <c r="D130" s="217" t="s">
        <v>238</v>
      </c>
      <c r="E130" s="218" t="s">
        <v>992</v>
      </c>
      <c r="F130" s="219" t="s">
        <v>993</v>
      </c>
      <c r="G130" s="220" t="s">
        <v>692</v>
      </c>
      <c r="H130" s="221">
        <v>6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243</v>
      </c>
      <c r="AT130" s="18" t="s">
        <v>238</v>
      </c>
      <c r="AU130" s="18" t="s">
        <v>79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510</v>
      </c>
    </row>
    <row r="131" s="1" customFormat="1">
      <c r="B131" s="39"/>
      <c r="C131" s="40"/>
      <c r="D131" s="229" t="s">
        <v>245</v>
      </c>
      <c r="E131" s="40"/>
      <c r="F131" s="230" t="s">
        <v>993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79</v>
      </c>
    </row>
    <row r="132" s="1" customFormat="1" ht="16.5" customHeight="1">
      <c r="B132" s="39"/>
      <c r="C132" s="217" t="s">
        <v>418</v>
      </c>
      <c r="D132" s="217" t="s">
        <v>238</v>
      </c>
      <c r="E132" s="218" t="s">
        <v>994</v>
      </c>
      <c r="F132" s="219" t="s">
        <v>995</v>
      </c>
      <c r="G132" s="220" t="s">
        <v>692</v>
      </c>
      <c r="H132" s="221">
        <v>3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43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243</v>
      </c>
      <c r="AT132" s="18" t="s">
        <v>238</v>
      </c>
      <c r="AU132" s="18" t="s">
        <v>79</v>
      </c>
      <c r="AY132" s="18" t="s">
        <v>236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79</v>
      </c>
      <c r="BK132" s="228">
        <f>ROUND(I132*H132,2)</f>
        <v>0</v>
      </c>
      <c r="BL132" s="18" t="s">
        <v>243</v>
      </c>
      <c r="BM132" s="18" t="s">
        <v>523</v>
      </c>
    </row>
    <row r="133" s="1" customFormat="1">
      <c r="B133" s="39"/>
      <c r="C133" s="40"/>
      <c r="D133" s="229" t="s">
        <v>245</v>
      </c>
      <c r="E133" s="40"/>
      <c r="F133" s="230" t="s">
        <v>995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245</v>
      </c>
      <c r="AU133" s="18" t="s">
        <v>79</v>
      </c>
    </row>
    <row r="134" s="1" customFormat="1" ht="16.5" customHeight="1">
      <c r="B134" s="39"/>
      <c r="C134" s="217" t="s">
        <v>424</v>
      </c>
      <c r="D134" s="217" t="s">
        <v>238</v>
      </c>
      <c r="E134" s="218" t="s">
        <v>996</v>
      </c>
      <c r="F134" s="219" t="s">
        <v>997</v>
      </c>
      <c r="G134" s="220" t="s">
        <v>692</v>
      </c>
      <c r="H134" s="221">
        <v>9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79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538</v>
      </c>
    </row>
    <row r="135" s="1" customFormat="1">
      <c r="B135" s="39"/>
      <c r="C135" s="40"/>
      <c r="D135" s="229" t="s">
        <v>245</v>
      </c>
      <c r="E135" s="40"/>
      <c r="F135" s="230" t="s">
        <v>997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79</v>
      </c>
    </row>
    <row r="136" s="1" customFormat="1" ht="16.5" customHeight="1">
      <c r="B136" s="39"/>
      <c r="C136" s="217" t="s">
        <v>430</v>
      </c>
      <c r="D136" s="217" t="s">
        <v>238</v>
      </c>
      <c r="E136" s="218" t="s">
        <v>998</v>
      </c>
      <c r="F136" s="219" t="s">
        <v>999</v>
      </c>
      <c r="G136" s="220" t="s">
        <v>692</v>
      </c>
      <c r="H136" s="221">
        <v>18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79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550</v>
      </c>
    </row>
    <row r="137" s="1" customFormat="1">
      <c r="B137" s="39"/>
      <c r="C137" s="40"/>
      <c r="D137" s="229" t="s">
        <v>245</v>
      </c>
      <c r="E137" s="40"/>
      <c r="F137" s="230" t="s">
        <v>999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79</v>
      </c>
    </row>
    <row r="138" s="1" customFormat="1" ht="16.5" customHeight="1">
      <c r="B138" s="39"/>
      <c r="C138" s="217" t="s">
        <v>436</v>
      </c>
      <c r="D138" s="217" t="s">
        <v>238</v>
      </c>
      <c r="E138" s="218" t="s">
        <v>1000</v>
      </c>
      <c r="F138" s="219" t="s">
        <v>1001</v>
      </c>
      <c r="G138" s="220" t="s">
        <v>692</v>
      </c>
      <c r="H138" s="221">
        <v>18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79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562</v>
      </c>
    </row>
    <row r="139" s="1" customFormat="1">
      <c r="B139" s="39"/>
      <c r="C139" s="40"/>
      <c r="D139" s="229" t="s">
        <v>245</v>
      </c>
      <c r="E139" s="40"/>
      <c r="F139" s="230" t="s">
        <v>1001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79</v>
      </c>
    </row>
    <row r="140" s="1" customFormat="1" ht="16.5" customHeight="1">
      <c r="B140" s="39"/>
      <c r="C140" s="217" t="s">
        <v>7</v>
      </c>
      <c r="D140" s="217" t="s">
        <v>238</v>
      </c>
      <c r="E140" s="218" t="s">
        <v>1002</v>
      </c>
      <c r="F140" s="219" t="s">
        <v>1003</v>
      </c>
      <c r="G140" s="220" t="s">
        <v>692</v>
      </c>
      <c r="H140" s="221">
        <v>1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243</v>
      </c>
      <c r="AT140" s="18" t="s">
        <v>238</v>
      </c>
      <c r="AU140" s="18" t="s">
        <v>79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243</v>
      </c>
      <c r="BM140" s="18" t="s">
        <v>575</v>
      </c>
    </row>
    <row r="141" s="1" customFormat="1">
      <c r="B141" s="39"/>
      <c r="C141" s="40"/>
      <c r="D141" s="229" t="s">
        <v>245</v>
      </c>
      <c r="E141" s="40"/>
      <c r="F141" s="230" t="s">
        <v>1003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79</v>
      </c>
    </row>
    <row r="142" s="1" customFormat="1" ht="16.5" customHeight="1">
      <c r="B142" s="39"/>
      <c r="C142" s="217" t="s">
        <v>445</v>
      </c>
      <c r="D142" s="217" t="s">
        <v>238</v>
      </c>
      <c r="E142" s="218" t="s">
        <v>1004</v>
      </c>
      <c r="F142" s="219" t="s">
        <v>1005</v>
      </c>
      <c r="G142" s="220" t="s">
        <v>960</v>
      </c>
      <c r="H142" s="221">
        <v>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243</v>
      </c>
      <c r="AT142" s="18" t="s">
        <v>238</v>
      </c>
      <c r="AU142" s="18" t="s">
        <v>79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243</v>
      </c>
      <c r="BM142" s="18" t="s">
        <v>592</v>
      </c>
    </row>
    <row r="143" s="1" customFormat="1">
      <c r="B143" s="39"/>
      <c r="C143" s="40"/>
      <c r="D143" s="229" t="s">
        <v>245</v>
      </c>
      <c r="E143" s="40"/>
      <c r="F143" s="230" t="s">
        <v>1005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79</v>
      </c>
    </row>
    <row r="144" s="1" customFormat="1" ht="16.5" customHeight="1">
      <c r="B144" s="39"/>
      <c r="C144" s="217" t="s">
        <v>452</v>
      </c>
      <c r="D144" s="217" t="s">
        <v>238</v>
      </c>
      <c r="E144" s="218" t="s">
        <v>1006</v>
      </c>
      <c r="F144" s="219" t="s">
        <v>1007</v>
      </c>
      <c r="G144" s="220" t="s">
        <v>692</v>
      </c>
      <c r="H144" s="221">
        <v>6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43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243</v>
      </c>
      <c r="AT144" s="18" t="s">
        <v>238</v>
      </c>
      <c r="AU144" s="18" t="s">
        <v>79</v>
      </c>
      <c r="AY144" s="18" t="s">
        <v>236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79</v>
      </c>
      <c r="BK144" s="228">
        <f>ROUND(I144*H144,2)</f>
        <v>0</v>
      </c>
      <c r="BL144" s="18" t="s">
        <v>243</v>
      </c>
      <c r="BM144" s="18" t="s">
        <v>601</v>
      </c>
    </row>
    <row r="145" s="1" customFormat="1">
      <c r="B145" s="39"/>
      <c r="C145" s="40"/>
      <c r="D145" s="229" t="s">
        <v>245</v>
      </c>
      <c r="E145" s="40"/>
      <c r="F145" s="230" t="s">
        <v>1007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245</v>
      </c>
      <c r="AU145" s="18" t="s">
        <v>79</v>
      </c>
    </row>
    <row r="146" s="1" customFormat="1" ht="16.5" customHeight="1">
      <c r="B146" s="39"/>
      <c r="C146" s="217" t="s">
        <v>458</v>
      </c>
      <c r="D146" s="217" t="s">
        <v>238</v>
      </c>
      <c r="E146" s="218" t="s">
        <v>1008</v>
      </c>
      <c r="F146" s="219" t="s">
        <v>1009</v>
      </c>
      <c r="G146" s="220" t="s">
        <v>960</v>
      </c>
      <c r="H146" s="221">
        <v>1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243</v>
      </c>
      <c r="AT146" s="18" t="s">
        <v>238</v>
      </c>
      <c r="AU146" s="18" t="s">
        <v>79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243</v>
      </c>
      <c r="BM146" s="18" t="s">
        <v>613</v>
      </c>
    </row>
    <row r="147" s="1" customFormat="1">
      <c r="B147" s="39"/>
      <c r="C147" s="40"/>
      <c r="D147" s="229" t="s">
        <v>245</v>
      </c>
      <c r="E147" s="40"/>
      <c r="F147" s="230" t="s">
        <v>1009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79</v>
      </c>
    </row>
    <row r="148" s="1" customFormat="1">
      <c r="B148" s="39"/>
      <c r="C148" s="40"/>
      <c r="D148" s="229" t="s">
        <v>247</v>
      </c>
      <c r="E148" s="40"/>
      <c r="F148" s="232" t="s">
        <v>1010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247</v>
      </c>
      <c r="AU148" s="18" t="s">
        <v>79</v>
      </c>
    </row>
    <row r="149" s="1" customFormat="1" ht="16.5" customHeight="1">
      <c r="B149" s="39"/>
      <c r="C149" s="217" t="s">
        <v>463</v>
      </c>
      <c r="D149" s="217" t="s">
        <v>238</v>
      </c>
      <c r="E149" s="218" t="s">
        <v>1011</v>
      </c>
      <c r="F149" s="219" t="s">
        <v>1012</v>
      </c>
      <c r="G149" s="220" t="s">
        <v>318</v>
      </c>
      <c r="H149" s="221">
        <v>175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243</v>
      </c>
      <c r="AT149" s="18" t="s">
        <v>238</v>
      </c>
      <c r="AU149" s="18" t="s">
        <v>79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243</v>
      </c>
      <c r="BM149" s="18" t="s">
        <v>622</v>
      </c>
    </row>
    <row r="150" s="1" customFormat="1">
      <c r="B150" s="39"/>
      <c r="C150" s="40"/>
      <c r="D150" s="229" t="s">
        <v>245</v>
      </c>
      <c r="E150" s="40"/>
      <c r="F150" s="230" t="s">
        <v>1012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79</v>
      </c>
    </row>
    <row r="151" s="1" customFormat="1" ht="16.5" customHeight="1">
      <c r="B151" s="39"/>
      <c r="C151" s="217" t="s">
        <v>473</v>
      </c>
      <c r="D151" s="217" t="s">
        <v>238</v>
      </c>
      <c r="E151" s="218" t="s">
        <v>1013</v>
      </c>
      <c r="F151" s="219" t="s">
        <v>1014</v>
      </c>
      <c r="G151" s="220" t="s">
        <v>692</v>
      </c>
      <c r="H151" s="221">
        <v>1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243</v>
      </c>
      <c r="AT151" s="18" t="s">
        <v>238</v>
      </c>
      <c r="AU151" s="18" t="s">
        <v>79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243</v>
      </c>
      <c r="BM151" s="18" t="s">
        <v>633</v>
      </c>
    </row>
    <row r="152" s="1" customFormat="1">
      <c r="B152" s="39"/>
      <c r="C152" s="40"/>
      <c r="D152" s="229" t="s">
        <v>245</v>
      </c>
      <c r="E152" s="40"/>
      <c r="F152" s="230" t="s">
        <v>1014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79</v>
      </c>
    </row>
    <row r="153" s="1" customFormat="1" ht="16.5" customHeight="1">
      <c r="B153" s="39"/>
      <c r="C153" s="217" t="s">
        <v>480</v>
      </c>
      <c r="D153" s="217" t="s">
        <v>238</v>
      </c>
      <c r="E153" s="218" t="s">
        <v>1015</v>
      </c>
      <c r="F153" s="219" t="s">
        <v>1016</v>
      </c>
      <c r="G153" s="220" t="s">
        <v>960</v>
      </c>
      <c r="H153" s="221">
        <v>1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243</v>
      </c>
      <c r="AT153" s="18" t="s">
        <v>238</v>
      </c>
      <c r="AU153" s="18" t="s">
        <v>79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243</v>
      </c>
      <c r="BM153" s="18" t="s">
        <v>640</v>
      </c>
    </row>
    <row r="154" s="1" customFormat="1">
      <c r="B154" s="39"/>
      <c r="C154" s="40"/>
      <c r="D154" s="229" t="s">
        <v>245</v>
      </c>
      <c r="E154" s="40"/>
      <c r="F154" s="230" t="s">
        <v>1016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79</v>
      </c>
    </row>
    <row r="155" s="1" customFormat="1">
      <c r="B155" s="39"/>
      <c r="C155" s="40"/>
      <c r="D155" s="229" t="s">
        <v>247</v>
      </c>
      <c r="E155" s="40"/>
      <c r="F155" s="232" t="s">
        <v>1017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247</v>
      </c>
      <c r="AU155" s="18" t="s">
        <v>79</v>
      </c>
    </row>
    <row r="156" s="1" customFormat="1" ht="16.5" customHeight="1">
      <c r="B156" s="39"/>
      <c r="C156" s="217" t="s">
        <v>486</v>
      </c>
      <c r="D156" s="217" t="s">
        <v>238</v>
      </c>
      <c r="E156" s="218" t="s">
        <v>1018</v>
      </c>
      <c r="F156" s="219" t="s">
        <v>1019</v>
      </c>
      <c r="G156" s="220" t="s">
        <v>692</v>
      </c>
      <c r="H156" s="221">
        <v>3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43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243</v>
      </c>
      <c r="AT156" s="18" t="s">
        <v>238</v>
      </c>
      <c r="AU156" s="18" t="s">
        <v>79</v>
      </c>
      <c r="AY156" s="18" t="s">
        <v>236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79</v>
      </c>
      <c r="BK156" s="228">
        <f>ROUND(I156*H156,2)</f>
        <v>0</v>
      </c>
      <c r="BL156" s="18" t="s">
        <v>243</v>
      </c>
      <c r="BM156" s="18" t="s">
        <v>647</v>
      </c>
    </row>
    <row r="157" s="1" customFormat="1">
      <c r="B157" s="39"/>
      <c r="C157" s="40"/>
      <c r="D157" s="229" t="s">
        <v>245</v>
      </c>
      <c r="E157" s="40"/>
      <c r="F157" s="230" t="s">
        <v>1019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245</v>
      </c>
      <c r="AU157" s="18" t="s">
        <v>79</v>
      </c>
    </row>
    <row r="158" s="1" customFormat="1" ht="16.5" customHeight="1">
      <c r="B158" s="39"/>
      <c r="C158" s="217" t="s">
        <v>492</v>
      </c>
      <c r="D158" s="217" t="s">
        <v>238</v>
      </c>
      <c r="E158" s="218" t="s">
        <v>1020</v>
      </c>
      <c r="F158" s="219" t="s">
        <v>1021</v>
      </c>
      <c r="G158" s="220" t="s">
        <v>692</v>
      </c>
      <c r="H158" s="221">
        <v>3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243</v>
      </c>
      <c r="AT158" s="18" t="s">
        <v>238</v>
      </c>
      <c r="AU158" s="18" t="s">
        <v>79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243</v>
      </c>
      <c r="BM158" s="18" t="s">
        <v>653</v>
      </c>
    </row>
    <row r="159" s="1" customFormat="1">
      <c r="B159" s="39"/>
      <c r="C159" s="40"/>
      <c r="D159" s="229" t="s">
        <v>245</v>
      </c>
      <c r="E159" s="40"/>
      <c r="F159" s="230" t="s">
        <v>1021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79</v>
      </c>
    </row>
    <row r="160" s="1" customFormat="1" ht="16.5" customHeight="1">
      <c r="B160" s="39"/>
      <c r="C160" s="217" t="s">
        <v>498</v>
      </c>
      <c r="D160" s="217" t="s">
        <v>238</v>
      </c>
      <c r="E160" s="218" t="s">
        <v>1022</v>
      </c>
      <c r="F160" s="219" t="s">
        <v>1023</v>
      </c>
      <c r="G160" s="220" t="s">
        <v>692</v>
      </c>
      <c r="H160" s="221">
        <v>1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243</v>
      </c>
      <c r="AT160" s="18" t="s">
        <v>238</v>
      </c>
      <c r="AU160" s="18" t="s">
        <v>79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243</v>
      </c>
      <c r="BM160" s="18" t="s">
        <v>664</v>
      </c>
    </row>
    <row r="161" s="1" customFormat="1">
      <c r="B161" s="39"/>
      <c r="C161" s="40"/>
      <c r="D161" s="229" t="s">
        <v>245</v>
      </c>
      <c r="E161" s="40"/>
      <c r="F161" s="230" t="s">
        <v>1023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79</v>
      </c>
    </row>
    <row r="162" s="11" customFormat="1" ht="25.92" customHeight="1">
      <c r="B162" s="201"/>
      <c r="C162" s="202"/>
      <c r="D162" s="203" t="s">
        <v>71</v>
      </c>
      <c r="E162" s="204" t="s">
        <v>101</v>
      </c>
      <c r="F162" s="204" t="s">
        <v>1024</v>
      </c>
      <c r="G162" s="202"/>
      <c r="H162" s="202"/>
      <c r="I162" s="205"/>
      <c r="J162" s="206">
        <f>BK162</f>
        <v>0</v>
      </c>
      <c r="K162" s="202"/>
      <c r="L162" s="207"/>
      <c r="M162" s="208"/>
      <c r="N162" s="209"/>
      <c r="O162" s="209"/>
      <c r="P162" s="210">
        <f>SUM(P163:P164)</f>
        <v>0</v>
      </c>
      <c r="Q162" s="209"/>
      <c r="R162" s="210">
        <f>SUM(R163:R164)</f>
        <v>0</v>
      </c>
      <c r="S162" s="209"/>
      <c r="T162" s="211">
        <f>SUM(T163:T164)</f>
        <v>0</v>
      </c>
      <c r="AR162" s="212" t="s">
        <v>79</v>
      </c>
      <c r="AT162" s="213" t="s">
        <v>71</v>
      </c>
      <c r="AU162" s="213" t="s">
        <v>72</v>
      </c>
      <c r="AY162" s="212" t="s">
        <v>236</v>
      </c>
      <c r="BK162" s="214">
        <f>SUM(BK163:BK164)</f>
        <v>0</v>
      </c>
    </row>
    <row r="163" s="1" customFormat="1" ht="16.5" customHeight="1">
      <c r="B163" s="39"/>
      <c r="C163" s="217" t="s">
        <v>504</v>
      </c>
      <c r="D163" s="217" t="s">
        <v>238</v>
      </c>
      <c r="E163" s="218" t="s">
        <v>1025</v>
      </c>
      <c r="F163" s="219" t="s">
        <v>1026</v>
      </c>
      <c r="G163" s="220" t="s">
        <v>692</v>
      </c>
      <c r="H163" s="221">
        <v>1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243</v>
      </c>
      <c r="AT163" s="18" t="s">
        <v>238</v>
      </c>
      <c r="AU163" s="18" t="s">
        <v>79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1027</v>
      </c>
    </row>
    <row r="164" s="1" customFormat="1">
      <c r="B164" s="39"/>
      <c r="C164" s="40"/>
      <c r="D164" s="229" t="s">
        <v>245</v>
      </c>
      <c r="E164" s="40"/>
      <c r="F164" s="230" t="s">
        <v>1026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79</v>
      </c>
    </row>
    <row r="165" s="11" customFormat="1" ht="25.92" customHeight="1">
      <c r="B165" s="201"/>
      <c r="C165" s="202"/>
      <c r="D165" s="203" t="s">
        <v>71</v>
      </c>
      <c r="E165" s="204" t="s">
        <v>243</v>
      </c>
      <c r="F165" s="204" t="s">
        <v>1028</v>
      </c>
      <c r="G165" s="202"/>
      <c r="H165" s="202"/>
      <c r="I165" s="205"/>
      <c r="J165" s="206">
        <f>BK165</f>
        <v>0</v>
      </c>
      <c r="K165" s="202"/>
      <c r="L165" s="207"/>
      <c r="M165" s="208"/>
      <c r="N165" s="209"/>
      <c r="O165" s="209"/>
      <c r="P165" s="210">
        <f>SUM(P166:P171)</f>
        <v>0</v>
      </c>
      <c r="Q165" s="209"/>
      <c r="R165" s="210">
        <f>SUM(R166:R171)</f>
        <v>0</v>
      </c>
      <c r="S165" s="209"/>
      <c r="T165" s="211">
        <f>SUM(T166:T171)</f>
        <v>0</v>
      </c>
      <c r="AR165" s="212" t="s">
        <v>79</v>
      </c>
      <c r="AT165" s="213" t="s">
        <v>71</v>
      </c>
      <c r="AU165" s="213" t="s">
        <v>72</v>
      </c>
      <c r="AY165" s="212" t="s">
        <v>236</v>
      </c>
      <c r="BK165" s="214">
        <f>SUM(BK166:BK171)</f>
        <v>0</v>
      </c>
    </row>
    <row r="166" s="1" customFormat="1" ht="16.5" customHeight="1">
      <c r="B166" s="39"/>
      <c r="C166" s="217" t="s">
        <v>510</v>
      </c>
      <c r="D166" s="217" t="s">
        <v>238</v>
      </c>
      <c r="E166" s="218" t="s">
        <v>1029</v>
      </c>
      <c r="F166" s="219" t="s">
        <v>1030</v>
      </c>
      <c r="G166" s="220" t="s">
        <v>692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243</v>
      </c>
      <c r="AT166" s="18" t="s">
        <v>238</v>
      </c>
      <c r="AU166" s="18" t="s">
        <v>79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243</v>
      </c>
      <c r="BM166" s="18" t="s">
        <v>687</v>
      </c>
    </row>
    <row r="167" s="1" customFormat="1">
      <c r="B167" s="39"/>
      <c r="C167" s="40"/>
      <c r="D167" s="229" t="s">
        <v>245</v>
      </c>
      <c r="E167" s="40"/>
      <c r="F167" s="230" t="s">
        <v>1030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79</v>
      </c>
    </row>
    <row r="168" s="1" customFormat="1" ht="16.5" customHeight="1">
      <c r="B168" s="39"/>
      <c r="C168" s="217" t="s">
        <v>517</v>
      </c>
      <c r="D168" s="217" t="s">
        <v>238</v>
      </c>
      <c r="E168" s="218" t="s">
        <v>1031</v>
      </c>
      <c r="F168" s="219" t="s">
        <v>1032</v>
      </c>
      <c r="G168" s="220" t="s">
        <v>692</v>
      </c>
      <c r="H168" s="221">
        <v>1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43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243</v>
      </c>
      <c r="AT168" s="18" t="s">
        <v>238</v>
      </c>
      <c r="AU168" s="18" t="s">
        <v>79</v>
      </c>
      <c r="AY168" s="18" t="s">
        <v>236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79</v>
      </c>
      <c r="BK168" s="228">
        <f>ROUND(I168*H168,2)</f>
        <v>0</v>
      </c>
      <c r="BL168" s="18" t="s">
        <v>243</v>
      </c>
      <c r="BM168" s="18" t="s">
        <v>1033</v>
      </c>
    </row>
    <row r="169" s="1" customFormat="1">
      <c r="B169" s="39"/>
      <c r="C169" s="40"/>
      <c r="D169" s="229" t="s">
        <v>245</v>
      </c>
      <c r="E169" s="40"/>
      <c r="F169" s="230" t="s">
        <v>1032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245</v>
      </c>
      <c r="AU169" s="18" t="s">
        <v>79</v>
      </c>
    </row>
    <row r="170" s="1" customFormat="1" ht="16.5" customHeight="1">
      <c r="B170" s="39"/>
      <c r="C170" s="217" t="s">
        <v>523</v>
      </c>
      <c r="D170" s="217" t="s">
        <v>238</v>
      </c>
      <c r="E170" s="218" t="s">
        <v>1034</v>
      </c>
      <c r="F170" s="219" t="s">
        <v>1035</v>
      </c>
      <c r="G170" s="220" t="s">
        <v>318</v>
      </c>
      <c r="H170" s="221">
        <v>40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43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243</v>
      </c>
      <c r="AT170" s="18" t="s">
        <v>238</v>
      </c>
      <c r="AU170" s="18" t="s">
        <v>79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1036</v>
      </c>
    </row>
    <row r="171" s="1" customFormat="1">
      <c r="B171" s="39"/>
      <c r="C171" s="40"/>
      <c r="D171" s="229" t="s">
        <v>245</v>
      </c>
      <c r="E171" s="40"/>
      <c r="F171" s="230" t="s">
        <v>1035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79</v>
      </c>
    </row>
    <row r="172" s="11" customFormat="1" ht="25.92" customHeight="1">
      <c r="B172" s="201"/>
      <c r="C172" s="202"/>
      <c r="D172" s="203" t="s">
        <v>71</v>
      </c>
      <c r="E172" s="204" t="s">
        <v>286</v>
      </c>
      <c r="F172" s="204" t="s">
        <v>1037</v>
      </c>
      <c r="G172" s="202"/>
      <c r="H172" s="202"/>
      <c r="I172" s="205"/>
      <c r="J172" s="206">
        <f>BK172</f>
        <v>0</v>
      </c>
      <c r="K172" s="202"/>
      <c r="L172" s="207"/>
      <c r="M172" s="208"/>
      <c r="N172" s="209"/>
      <c r="O172" s="209"/>
      <c r="P172" s="210">
        <f>SUM(P173:P176)</f>
        <v>0</v>
      </c>
      <c r="Q172" s="209"/>
      <c r="R172" s="210">
        <f>SUM(R173:R176)</f>
        <v>0</v>
      </c>
      <c r="S172" s="209"/>
      <c r="T172" s="211">
        <f>SUM(T173:T176)</f>
        <v>0</v>
      </c>
      <c r="AR172" s="212" t="s">
        <v>79</v>
      </c>
      <c r="AT172" s="213" t="s">
        <v>71</v>
      </c>
      <c r="AU172" s="213" t="s">
        <v>72</v>
      </c>
      <c r="AY172" s="212" t="s">
        <v>236</v>
      </c>
      <c r="BK172" s="214">
        <f>SUM(BK173:BK176)</f>
        <v>0</v>
      </c>
    </row>
    <row r="173" s="1" customFormat="1" ht="16.5" customHeight="1">
      <c r="B173" s="39"/>
      <c r="C173" s="217" t="s">
        <v>530</v>
      </c>
      <c r="D173" s="217" t="s">
        <v>238</v>
      </c>
      <c r="E173" s="218" t="s">
        <v>1038</v>
      </c>
      <c r="F173" s="219" t="s">
        <v>1039</v>
      </c>
      <c r="G173" s="220" t="s">
        <v>692</v>
      </c>
      <c r="H173" s="221">
        <v>2</v>
      </c>
      <c r="I173" s="222"/>
      <c r="J173" s="223">
        <f>ROUND(I173*H173,2)</f>
        <v>0</v>
      </c>
      <c r="K173" s="219" t="s">
        <v>19</v>
      </c>
      <c r="L173" s="44"/>
      <c r="M173" s="224" t="s">
        <v>19</v>
      </c>
      <c r="N173" s="225" t="s">
        <v>43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243</v>
      </c>
      <c r="AT173" s="18" t="s">
        <v>238</v>
      </c>
      <c r="AU173" s="18" t="s">
        <v>79</v>
      </c>
      <c r="AY173" s="18" t="s">
        <v>236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79</v>
      </c>
      <c r="BK173" s="228">
        <f>ROUND(I173*H173,2)</f>
        <v>0</v>
      </c>
      <c r="BL173" s="18" t="s">
        <v>243</v>
      </c>
      <c r="BM173" s="18" t="s">
        <v>1040</v>
      </c>
    </row>
    <row r="174" s="1" customFormat="1">
      <c r="B174" s="39"/>
      <c r="C174" s="40"/>
      <c r="D174" s="229" t="s">
        <v>245</v>
      </c>
      <c r="E174" s="40"/>
      <c r="F174" s="230" t="s">
        <v>1039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245</v>
      </c>
      <c r="AU174" s="18" t="s">
        <v>79</v>
      </c>
    </row>
    <row r="175" s="1" customFormat="1" ht="16.5" customHeight="1">
      <c r="B175" s="39"/>
      <c r="C175" s="217" t="s">
        <v>538</v>
      </c>
      <c r="D175" s="217" t="s">
        <v>238</v>
      </c>
      <c r="E175" s="218" t="s">
        <v>1041</v>
      </c>
      <c r="F175" s="219" t="s">
        <v>1042</v>
      </c>
      <c r="G175" s="220" t="s">
        <v>692</v>
      </c>
      <c r="H175" s="221">
        <v>1</v>
      </c>
      <c r="I175" s="222"/>
      <c r="J175" s="223">
        <f>ROUND(I175*H175,2)</f>
        <v>0</v>
      </c>
      <c r="K175" s="219" t="s">
        <v>19</v>
      </c>
      <c r="L175" s="44"/>
      <c r="M175" s="224" t="s">
        <v>19</v>
      </c>
      <c r="N175" s="225" t="s">
        <v>43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243</v>
      </c>
      <c r="AT175" s="18" t="s">
        <v>238</v>
      </c>
      <c r="AU175" s="18" t="s">
        <v>79</v>
      </c>
      <c r="AY175" s="18" t="s">
        <v>236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79</v>
      </c>
      <c r="BK175" s="228">
        <f>ROUND(I175*H175,2)</f>
        <v>0</v>
      </c>
      <c r="BL175" s="18" t="s">
        <v>243</v>
      </c>
      <c r="BM175" s="18" t="s">
        <v>1043</v>
      </c>
    </row>
    <row r="176" s="1" customFormat="1">
      <c r="B176" s="39"/>
      <c r="C176" s="40"/>
      <c r="D176" s="229" t="s">
        <v>245</v>
      </c>
      <c r="E176" s="40"/>
      <c r="F176" s="230" t="s">
        <v>1042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245</v>
      </c>
      <c r="AU176" s="18" t="s">
        <v>79</v>
      </c>
    </row>
    <row r="177" s="11" customFormat="1" ht="25.92" customHeight="1">
      <c r="B177" s="201"/>
      <c r="C177" s="202"/>
      <c r="D177" s="203" t="s">
        <v>71</v>
      </c>
      <c r="E177" s="204" t="s">
        <v>292</v>
      </c>
      <c r="F177" s="204" t="s">
        <v>1044</v>
      </c>
      <c r="G177" s="202"/>
      <c r="H177" s="202"/>
      <c r="I177" s="205"/>
      <c r="J177" s="206">
        <f>BK177</f>
        <v>0</v>
      </c>
      <c r="K177" s="202"/>
      <c r="L177" s="207"/>
      <c r="M177" s="208"/>
      <c r="N177" s="209"/>
      <c r="O177" s="209"/>
      <c r="P177" s="210">
        <f>SUM(P178:P179)</f>
        <v>0</v>
      </c>
      <c r="Q177" s="209"/>
      <c r="R177" s="210">
        <f>SUM(R178:R179)</f>
        <v>0</v>
      </c>
      <c r="S177" s="209"/>
      <c r="T177" s="211">
        <f>SUM(T178:T179)</f>
        <v>0</v>
      </c>
      <c r="AR177" s="212" t="s">
        <v>79</v>
      </c>
      <c r="AT177" s="213" t="s">
        <v>71</v>
      </c>
      <c r="AU177" s="213" t="s">
        <v>72</v>
      </c>
      <c r="AY177" s="212" t="s">
        <v>236</v>
      </c>
      <c r="BK177" s="214">
        <f>SUM(BK178:BK179)</f>
        <v>0</v>
      </c>
    </row>
    <row r="178" s="1" customFormat="1" ht="16.5" customHeight="1">
      <c r="B178" s="39"/>
      <c r="C178" s="217" t="s">
        <v>544</v>
      </c>
      <c r="D178" s="217" t="s">
        <v>238</v>
      </c>
      <c r="E178" s="218" t="s">
        <v>1045</v>
      </c>
      <c r="F178" s="219" t="s">
        <v>1046</v>
      </c>
      <c r="G178" s="220" t="s">
        <v>960</v>
      </c>
      <c r="H178" s="221">
        <v>1</v>
      </c>
      <c r="I178" s="222"/>
      <c r="J178" s="223">
        <f>ROUND(I178*H178,2)</f>
        <v>0</v>
      </c>
      <c r="K178" s="219" t="s">
        <v>19</v>
      </c>
      <c r="L178" s="44"/>
      <c r="M178" s="224" t="s">
        <v>19</v>
      </c>
      <c r="N178" s="225" t="s">
        <v>43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243</v>
      </c>
      <c r="AT178" s="18" t="s">
        <v>238</v>
      </c>
      <c r="AU178" s="18" t="s">
        <v>79</v>
      </c>
      <c r="AY178" s="18" t="s">
        <v>236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79</v>
      </c>
      <c r="BK178" s="228">
        <f>ROUND(I178*H178,2)</f>
        <v>0</v>
      </c>
      <c r="BL178" s="18" t="s">
        <v>243</v>
      </c>
      <c r="BM178" s="18" t="s">
        <v>1047</v>
      </c>
    </row>
    <row r="179" s="1" customFormat="1">
      <c r="B179" s="39"/>
      <c r="C179" s="40"/>
      <c r="D179" s="229" t="s">
        <v>245</v>
      </c>
      <c r="E179" s="40"/>
      <c r="F179" s="230" t="s">
        <v>1046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245</v>
      </c>
      <c r="AU179" s="18" t="s">
        <v>79</v>
      </c>
    </row>
    <row r="180" s="11" customFormat="1" ht="25.92" customHeight="1">
      <c r="B180" s="201"/>
      <c r="C180" s="202"/>
      <c r="D180" s="203" t="s">
        <v>71</v>
      </c>
      <c r="E180" s="204" t="s">
        <v>300</v>
      </c>
      <c r="F180" s="204" t="s">
        <v>1048</v>
      </c>
      <c r="G180" s="202"/>
      <c r="H180" s="202"/>
      <c r="I180" s="205"/>
      <c r="J180" s="206">
        <f>BK180</f>
        <v>0</v>
      </c>
      <c r="K180" s="202"/>
      <c r="L180" s="207"/>
      <c r="M180" s="208"/>
      <c r="N180" s="209"/>
      <c r="O180" s="209"/>
      <c r="P180" s="210">
        <f>SUM(P181:P184)</f>
        <v>0</v>
      </c>
      <c r="Q180" s="209"/>
      <c r="R180" s="210">
        <f>SUM(R181:R184)</f>
        <v>0</v>
      </c>
      <c r="S180" s="209"/>
      <c r="T180" s="211">
        <f>SUM(T181:T184)</f>
        <v>0</v>
      </c>
      <c r="AR180" s="212" t="s">
        <v>79</v>
      </c>
      <c r="AT180" s="213" t="s">
        <v>71</v>
      </c>
      <c r="AU180" s="213" t="s">
        <v>72</v>
      </c>
      <c r="AY180" s="212" t="s">
        <v>236</v>
      </c>
      <c r="BK180" s="214">
        <f>SUM(BK181:BK184)</f>
        <v>0</v>
      </c>
    </row>
    <row r="181" s="1" customFormat="1" ht="16.5" customHeight="1">
      <c r="B181" s="39"/>
      <c r="C181" s="217" t="s">
        <v>550</v>
      </c>
      <c r="D181" s="217" t="s">
        <v>238</v>
      </c>
      <c r="E181" s="218" t="s">
        <v>1049</v>
      </c>
      <c r="F181" s="219" t="s">
        <v>1050</v>
      </c>
      <c r="G181" s="220" t="s">
        <v>692</v>
      </c>
      <c r="H181" s="221">
        <v>2</v>
      </c>
      <c r="I181" s="222"/>
      <c r="J181" s="223">
        <f>ROUND(I181*H181,2)</f>
        <v>0</v>
      </c>
      <c r="K181" s="219" t="s">
        <v>19</v>
      </c>
      <c r="L181" s="44"/>
      <c r="M181" s="224" t="s">
        <v>19</v>
      </c>
      <c r="N181" s="225" t="s">
        <v>43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243</v>
      </c>
      <c r="AT181" s="18" t="s">
        <v>238</v>
      </c>
      <c r="AU181" s="18" t="s">
        <v>79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1051</v>
      </c>
    </row>
    <row r="182" s="1" customFormat="1">
      <c r="B182" s="39"/>
      <c r="C182" s="40"/>
      <c r="D182" s="229" t="s">
        <v>245</v>
      </c>
      <c r="E182" s="40"/>
      <c r="F182" s="230" t="s">
        <v>1050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79</v>
      </c>
    </row>
    <row r="183" s="1" customFormat="1" ht="16.5" customHeight="1">
      <c r="B183" s="39"/>
      <c r="C183" s="217" t="s">
        <v>556</v>
      </c>
      <c r="D183" s="217" t="s">
        <v>238</v>
      </c>
      <c r="E183" s="218" t="s">
        <v>1052</v>
      </c>
      <c r="F183" s="219" t="s">
        <v>1053</v>
      </c>
      <c r="G183" s="220" t="s">
        <v>692</v>
      </c>
      <c r="H183" s="221">
        <v>2</v>
      </c>
      <c r="I183" s="222"/>
      <c r="J183" s="223">
        <f>ROUND(I183*H183,2)</f>
        <v>0</v>
      </c>
      <c r="K183" s="219" t="s">
        <v>19</v>
      </c>
      <c r="L183" s="44"/>
      <c r="M183" s="224" t="s">
        <v>19</v>
      </c>
      <c r="N183" s="225" t="s">
        <v>43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243</v>
      </c>
      <c r="AT183" s="18" t="s">
        <v>238</v>
      </c>
      <c r="AU183" s="18" t="s">
        <v>79</v>
      </c>
      <c r="AY183" s="18" t="s">
        <v>236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79</v>
      </c>
      <c r="BK183" s="228">
        <f>ROUND(I183*H183,2)</f>
        <v>0</v>
      </c>
      <c r="BL183" s="18" t="s">
        <v>243</v>
      </c>
      <c r="BM183" s="18" t="s">
        <v>1054</v>
      </c>
    </row>
    <row r="184" s="1" customFormat="1">
      <c r="B184" s="39"/>
      <c r="C184" s="40"/>
      <c r="D184" s="229" t="s">
        <v>245</v>
      </c>
      <c r="E184" s="40"/>
      <c r="F184" s="230" t="s">
        <v>1053</v>
      </c>
      <c r="G184" s="40"/>
      <c r="H184" s="40"/>
      <c r="I184" s="144"/>
      <c r="J184" s="40"/>
      <c r="K184" s="40"/>
      <c r="L184" s="44"/>
      <c r="M184" s="231"/>
      <c r="N184" s="80"/>
      <c r="O184" s="80"/>
      <c r="P184" s="80"/>
      <c r="Q184" s="80"/>
      <c r="R184" s="80"/>
      <c r="S184" s="80"/>
      <c r="T184" s="81"/>
      <c r="AT184" s="18" t="s">
        <v>245</v>
      </c>
      <c r="AU184" s="18" t="s">
        <v>79</v>
      </c>
    </row>
    <row r="185" s="11" customFormat="1" ht="25.92" customHeight="1">
      <c r="B185" s="201"/>
      <c r="C185" s="202"/>
      <c r="D185" s="203" t="s">
        <v>71</v>
      </c>
      <c r="E185" s="204" t="s">
        <v>305</v>
      </c>
      <c r="F185" s="204" t="s">
        <v>1055</v>
      </c>
      <c r="G185" s="202"/>
      <c r="H185" s="202"/>
      <c r="I185" s="205"/>
      <c r="J185" s="206">
        <f>BK185</f>
        <v>0</v>
      </c>
      <c r="K185" s="202"/>
      <c r="L185" s="207"/>
      <c r="M185" s="208"/>
      <c r="N185" s="209"/>
      <c r="O185" s="209"/>
      <c r="P185" s="210">
        <f>SUM(P186:P187)</f>
        <v>0</v>
      </c>
      <c r="Q185" s="209"/>
      <c r="R185" s="210">
        <f>SUM(R186:R187)</f>
        <v>0</v>
      </c>
      <c r="S185" s="209"/>
      <c r="T185" s="211">
        <f>SUM(T186:T187)</f>
        <v>0</v>
      </c>
      <c r="AR185" s="212" t="s">
        <v>79</v>
      </c>
      <c r="AT185" s="213" t="s">
        <v>71</v>
      </c>
      <c r="AU185" s="213" t="s">
        <v>72</v>
      </c>
      <c r="AY185" s="212" t="s">
        <v>236</v>
      </c>
      <c r="BK185" s="214">
        <f>SUM(BK186:BK187)</f>
        <v>0</v>
      </c>
    </row>
    <row r="186" s="1" customFormat="1" ht="16.5" customHeight="1">
      <c r="B186" s="39"/>
      <c r="C186" s="217" t="s">
        <v>562</v>
      </c>
      <c r="D186" s="217" t="s">
        <v>238</v>
      </c>
      <c r="E186" s="218" t="s">
        <v>1056</v>
      </c>
      <c r="F186" s="219" t="s">
        <v>1057</v>
      </c>
      <c r="G186" s="220" t="s">
        <v>960</v>
      </c>
      <c r="H186" s="221">
        <v>1</v>
      </c>
      <c r="I186" s="222"/>
      <c r="J186" s="223">
        <f>ROUND(I186*H186,2)</f>
        <v>0</v>
      </c>
      <c r="K186" s="219" t="s">
        <v>19</v>
      </c>
      <c r="L186" s="44"/>
      <c r="M186" s="224" t="s">
        <v>19</v>
      </c>
      <c r="N186" s="225" t="s">
        <v>43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243</v>
      </c>
      <c r="AT186" s="18" t="s">
        <v>238</v>
      </c>
      <c r="AU186" s="18" t="s">
        <v>79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1058</v>
      </c>
    </row>
    <row r="187" s="1" customFormat="1">
      <c r="B187" s="39"/>
      <c r="C187" s="40"/>
      <c r="D187" s="229" t="s">
        <v>245</v>
      </c>
      <c r="E187" s="40"/>
      <c r="F187" s="230" t="s">
        <v>1057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79</v>
      </c>
    </row>
    <row r="188" s="11" customFormat="1" ht="25.92" customHeight="1">
      <c r="B188" s="201"/>
      <c r="C188" s="202"/>
      <c r="D188" s="203" t="s">
        <v>71</v>
      </c>
      <c r="E188" s="204" t="s">
        <v>1059</v>
      </c>
      <c r="F188" s="204" t="s">
        <v>1060</v>
      </c>
      <c r="G188" s="202"/>
      <c r="H188" s="202"/>
      <c r="I188" s="205"/>
      <c r="J188" s="206">
        <f>BK188</f>
        <v>0</v>
      </c>
      <c r="K188" s="202"/>
      <c r="L188" s="207"/>
      <c r="M188" s="208"/>
      <c r="N188" s="209"/>
      <c r="O188" s="209"/>
      <c r="P188" s="210">
        <f>SUM(P189:P210)</f>
        <v>0</v>
      </c>
      <c r="Q188" s="209"/>
      <c r="R188" s="210">
        <f>SUM(R189:R210)</f>
        <v>0</v>
      </c>
      <c r="S188" s="209"/>
      <c r="T188" s="211">
        <f>SUM(T189:T210)</f>
        <v>0</v>
      </c>
      <c r="AR188" s="212" t="s">
        <v>79</v>
      </c>
      <c r="AT188" s="213" t="s">
        <v>71</v>
      </c>
      <c r="AU188" s="213" t="s">
        <v>72</v>
      </c>
      <c r="AY188" s="212" t="s">
        <v>236</v>
      </c>
      <c r="BK188" s="214">
        <f>SUM(BK189:BK210)</f>
        <v>0</v>
      </c>
    </row>
    <row r="189" s="1" customFormat="1" ht="16.5" customHeight="1">
      <c r="B189" s="39"/>
      <c r="C189" s="260" t="s">
        <v>569</v>
      </c>
      <c r="D189" s="260" t="s">
        <v>680</v>
      </c>
      <c r="E189" s="261" t="s">
        <v>1061</v>
      </c>
      <c r="F189" s="262" t="s">
        <v>1062</v>
      </c>
      <c r="G189" s="263" t="s">
        <v>692</v>
      </c>
      <c r="H189" s="264">
        <v>100</v>
      </c>
      <c r="I189" s="265"/>
      <c r="J189" s="266">
        <f>ROUND(I189*H189,2)</f>
        <v>0</v>
      </c>
      <c r="K189" s="262" t="s">
        <v>19</v>
      </c>
      <c r="L189" s="267"/>
      <c r="M189" s="268" t="s">
        <v>19</v>
      </c>
      <c r="N189" s="269" t="s">
        <v>43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305</v>
      </c>
      <c r="AT189" s="18" t="s">
        <v>680</v>
      </c>
      <c r="AU189" s="18" t="s">
        <v>79</v>
      </c>
      <c r="AY189" s="18" t="s">
        <v>236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79</v>
      </c>
      <c r="BK189" s="228">
        <f>ROUND(I189*H189,2)</f>
        <v>0</v>
      </c>
      <c r="BL189" s="18" t="s">
        <v>243</v>
      </c>
      <c r="BM189" s="18" t="s">
        <v>1063</v>
      </c>
    </row>
    <row r="190" s="1" customFormat="1">
      <c r="B190" s="39"/>
      <c r="C190" s="40"/>
      <c r="D190" s="229" t="s">
        <v>245</v>
      </c>
      <c r="E190" s="40"/>
      <c r="F190" s="230" t="s">
        <v>1062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245</v>
      </c>
      <c r="AU190" s="18" t="s">
        <v>79</v>
      </c>
    </row>
    <row r="191" s="1" customFormat="1" ht="16.5" customHeight="1">
      <c r="B191" s="39"/>
      <c r="C191" s="260" t="s">
        <v>575</v>
      </c>
      <c r="D191" s="260" t="s">
        <v>680</v>
      </c>
      <c r="E191" s="261" t="s">
        <v>1064</v>
      </c>
      <c r="F191" s="262" t="s">
        <v>1065</v>
      </c>
      <c r="G191" s="263" t="s">
        <v>318</v>
      </c>
      <c r="H191" s="264">
        <v>6</v>
      </c>
      <c r="I191" s="265"/>
      <c r="J191" s="266">
        <f>ROUND(I191*H191,2)</f>
        <v>0</v>
      </c>
      <c r="K191" s="262" t="s">
        <v>19</v>
      </c>
      <c r="L191" s="267"/>
      <c r="M191" s="268" t="s">
        <v>19</v>
      </c>
      <c r="N191" s="269" t="s">
        <v>43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305</v>
      </c>
      <c r="AT191" s="18" t="s">
        <v>680</v>
      </c>
      <c r="AU191" s="18" t="s">
        <v>79</v>
      </c>
      <c r="AY191" s="18" t="s">
        <v>236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79</v>
      </c>
      <c r="BK191" s="228">
        <f>ROUND(I191*H191,2)</f>
        <v>0</v>
      </c>
      <c r="BL191" s="18" t="s">
        <v>243</v>
      </c>
      <c r="BM191" s="18" t="s">
        <v>1066</v>
      </c>
    </row>
    <row r="192" s="1" customFormat="1">
      <c r="B192" s="39"/>
      <c r="C192" s="40"/>
      <c r="D192" s="229" t="s">
        <v>245</v>
      </c>
      <c r="E192" s="40"/>
      <c r="F192" s="230" t="s">
        <v>1065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245</v>
      </c>
      <c r="AU192" s="18" t="s">
        <v>79</v>
      </c>
    </row>
    <row r="193" s="1" customFormat="1" ht="16.5" customHeight="1">
      <c r="B193" s="39"/>
      <c r="C193" s="260" t="s">
        <v>584</v>
      </c>
      <c r="D193" s="260" t="s">
        <v>680</v>
      </c>
      <c r="E193" s="261" t="s">
        <v>1067</v>
      </c>
      <c r="F193" s="262" t="s">
        <v>1068</v>
      </c>
      <c r="G193" s="263" t="s">
        <v>318</v>
      </c>
      <c r="H193" s="264">
        <v>90</v>
      </c>
      <c r="I193" s="265"/>
      <c r="J193" s="266">
        <f>ROUND(I193*H193,2)</f>
        <v>0</v>
      </c>
      <c r="K193" s="262" t="s">
        <v>19</v>
      </c>
      <c r="L193" s="267"/>
      <c r="M193" s="268" t="s">
        <v>19</v>
      </c>
      <c r="N193" s="269" t="s">
        <v>43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305</v>
      </c>
      <c r="AT193" s="18" t="s">
        <v>680</v>
      </c>
      <c r="AU193" s="18" t="s">
        <v>79</v>
      </c>
      <c r="AY193" s="18" t="s">
        <v>236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79</v>
      </c>
      <c r="BK193" s="228">
        <f>ROUND(I193*H193,2)</f>
        <v>0</v>
      </c>
      <c r="BL193" s="18" t="s">
        <v>243</v>
      </c>
      <c r="BM193" s="18" t="s">
        <v>1069</v>
      </c>
    </row>
    <row r="194" s="1" customFormat="1">
      <c r="B194" s="39"/>
      <c r="C194" s="40"/>
      <c r="D194" s="229" t="s">
        <v>245</v>
      </c>
      <c r="E194" s="40"/>
      <c r="F194" s="230" t="s">
        <v>1068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245</v>
      </c>
      <c r="AU194" s="18" t="s">
        <v>79</v>
      </c>
    </row>
    <row r="195" s="1" customFormat="1" ht="16.5" customHeight="1">
      <c r="B195" s="39"/>
      <c r="C195" s="260" t="s">
        <v>592</v>
      </c>
      <c r="D195" s="260" t="s">
        <v>680</v>
      </c>
      <c r="E195" s="261" t="s">
        <v>1070</v>
      </c>
      <c r="F195" s="262" t="s">
        <v>1071</v>
      </c>
      <c r="G195" s="263" t="s">
        <v>318</v>
      </c>
      <c r="H195" s="264">
        <v>175</v>
      </c>
      <c r="I195" s="265"/>
      <c r="J195" s="266">
        <f>ROUND(I195*H195,2)</f>
        <v>0</v>
      </c>
      <c r="K195" s="262" t="s">
        <v>19</v>
      </c>
      <c r="L195" s="267"/>
      <c r="M195" s="268" t="s">
        <v>19</v>
      </c>
      <c r="N195" s="269" t="s">
        <v>43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305</v>
      </c>
      <c r="AT195" s="18" t="s">
        <v>680</v>
      </c>
      <c r="AU195" s="18" t="s">
        <v>79</v>
      </c>
      <c r="AY195" s="18" t="s">
        <v>236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79</v>
      </c>
      <c r="BK195" s="228">
        <f>ROUND(I195*H195,2)</f>
        <v>0</v>
      </c>
      <c r="BL195" s="18" t="s">
        <v>243</v>
      </c>
      <c r="BM195" s="18" t="s">
        <v>1072</v>
      </c>
    </row>
    <row r="196" s="1" customFormat="1">
      <c r="B196" s="39"/>
      <c r="C196" s="40"/>
      <c r="D196" s="229" t="s">
        <v>245</v>
      </c>
      <c r="E196" s="40"/>
      <c r="F196" s="230" t="s">
        <v>1071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245</v>
      </c>
      <c r="AU196" s="18" t="s">
        <v>79</v>
      </c>
    </row>
    <row r="197" s="1" customFormat="1" ht="16.5" customHeight="1">
      <c r="B197" s="39"/>
      <c r="C197" s="260" t="s">
        <v>597</v>
      </c>
      <c r="D197" s="260" t="s">
        <v>680</v>
      </c>
      <c r="E197" s="261" t="s">
        <v>1073</v>
      </c>
      <c r="F197" s="262" t="s">
        <v>1074</v>
      </c>
      <c r="G197" s="263" t="s">
        <v>692</v>
      </c>
      <c r="H197" s="264">
        <v>1</v>
      </c>
      <c r="I197" s="265"/>
      <c r="J197" s="266">
        <f>ROUND(I197*H197,2)</f>
        <v>0</v>
      </c>
      <c r="K197" s="262" t="s">
        <v>19</v>
      </c>
      <c r="L197" s="267"/>
      <c r="M197" s="268" t="s">
        <v>19</v>
      </c>
      <c r="N197" s="269" t="s">
        <v>43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305</v>
      </c>
      <c r="AT197" s="18" t="s">
        <v>680</v>
      </c>
      <c r="AU197" s="18" t="s">
        <v>79</v>
      </c>
      <c r="AY197" s="18" t="s">
        <v>236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79</v>
      </c>
      <c r="BK197" s="228">
        <f>ROUND(I197*H197,2)</f>
        <v>0</v>
      </c>
      <c r="BL197" s="18" t="s">
        <v>243</v>
      </c>
      <c r="BM197" s="18" t="s">
        <v>1075</v>
      </c>
    </row>
    <row r="198" s="1" customFormat="1">
      <c r="B198" s="39"/>
      <c r="C198" s="40"/>
      <c r="D198" s="229" t="s">
        <v>245</v>
      </c>
      <c r="E198" s="40"/>
      <c r="F198" s="230" t="s">
        <v>1074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245</v>
      </c>
      <c r="AU198" s="18" t="s">
        <v>79</v>
      </c>
    </row>
    <row r="199" s="1" customFormat="1" ht="16.5" customHeight="1">
      <c r="B199" s="39"/>
      <c r="C199" s="260" t="s">
        <v>601</v>
      </c>
      <c r="D199" s="260" t="s">
        <v>680</v>
      </c>
      <c r="E199" s="261" t="s">
        <v>1076</v>
      </c>
      <c r="F199" s="262" t="s">
        <v>1077</v>
      </c>
      <c r="G199" s="263" t="s">
        <v>692</v>
      </c>
      <c r="H199" s="264">
        <v>5000</v>
      </c>
      <c r="I199" s="265"/>
      <c r="J199" s="266">
        <f>ROUND(I199*H199,2)</f>
        <v>0</v>
      </c>
      <c r="K199" s="262" t="s">
        <v>19</v>
      </c>
      <c r="L199" s="267"/>
      <c r="M199" s="268" t="s">
        <v>19</v>
      </c>
      <c r="N199" s="269" t="s">
        <v>43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305</v>
      </c>
      <c r="AT199" s="18" t="s">
        <v>680</v>
      </c>
      <c r="AU199" s="18" t="s">
        <v>79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243</v>
      </c>
      <c r="BM199" s="18" t="s">
        <v>1078</v>
      </c>
    </row>
    <row r="200" s="1" customFormat="1">
      <c r="B200" s="39"/>
      <c r="C200" s="40"/>
      <c r="D200" s="229" t="s">
        <v>245</v>
      </c>
      <c r="E200" s="40"/>
      <c r="F200" s="230" t="s">
        <v>1077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79</v>
      </c>
    </row>
    <row r="201" s="1" customFormat="1" ht="16.5" customHeight="1">
      <c r="B201" s="39"/>
      <c r="C201" s="260" t="s">
        <v>607</v>
      </c>
      <c r="D201" s="260" t="s">
        <v>680</v>
      </c>
      <c r="E201" s="261" t="s">
        <v>1079</v>
      </c>
      <c r="F201" s="262" t="s">
        <v>1080</v>
      </c>
      <c r="G201" s="263" t="s">
        <v>692</v>
      </c>
      <c r="H201" s="264">
        <v>2</v>
      </c>
      <c r="I201" s="265"/>
      <c r="J201" s="266">
        <f>ROUND(I201*H201,2)</f>
        <v>0</v>
      </c>
      <c r="K201" s="262" t="s">
        <v>19</v>
      </c>
      <c r="L201" s="267"/>
      <c r="M201" s="268" t="s">
        <v>19</v>
      </c>
      <c r="N201" s="269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305</v>
      </c>
      <c r="AT201" s="18" t="s">
        <v>680</v>
      </c>
      <c r="AU201" s="18" t="s">
        <v>79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243</v>
      </c>
      <c r="BM201" s="18" t="s">
        <v>1081</v>
      </c>
    </row>
    <row r="202" s="1" customFormat="1">
      <c r="B202" s="39"/>
      <c r="C202" s="40"/>
      <c r="D202" s="229" t="s">
        <v>245</v>
      </c>
      <c r="E202" s="40"/>
      <c r="F202" s="230" t="s">
        <v>1080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79</v>
      </c>
    </row>
    <row r="203" s="1" customFormat="1" ht="16.5" customHeight="1">
      <c r="B203" s="39"/>
      <c r="C203" s="260" t="s">
        <v>613</v>
      </c>
      <c r="D203" s="260" t="s">
        <v>680</v>
      </c>
      <c r="E203" s="261" t="s">
        <v>1082</v>
      </c>
      <c r="F203" s="262" t="s">
        <v>1083</v>
      </c>
      <c r="G203" s="263" t="s">
        <v>692</v>
      </c>
      <c r="H203" s="264">
        <v>12</v>
      </c>
      <c r="I203" s="265"/>
      <c r="J203" s="266">
        <f>ROUND(I203*H203,2)</f>
        <v>0</v>
      </c>
      <c r="K203" s="262" t="s">
        <v>19</v>
      </c>
      <c r="L203" s="267"/>
      <c r="M203" s="268" t="s">
        <v>19</v>
      </c>
      <c r="N203" s="269" t="s">
        <v>43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305</v>
      </c>
      <c r="AT203" s="18" t="s">
        <v>680</v>
      </c>
      <c r="AU203" s="18" t="s">
        <v>79</v>
      </c>
      <c r="AY203" s="18" t="s">
        <v>236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79</v>
      </c>
      <c r="BK203" s="228">
        <f>ROUND(I203*H203,2)</f>
        <v>0</v>
      </c>
      <c r="BL203" s="18" t="s">
        <v>243</v>
      </c>
      <c r="BM203" s="18" t="s">
        <v>1084</v>
      </c>
    </row>
    <row r="204" s="1" customFormat="1">
      <c r="B204" s="39"/>
      <c r="C204" s="40"/>
      <c r="D204" s="229" t="s">
        <v>245</v>
      </c>
      <c r="E204" s="40"/>
      <c r="F204" s="230" t="s">
        <v>1083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245</v>
      </c>
      <c r="AU204" s="18" t="s">
        <v>79</v>
      </c>
    </row>
    <row r="205" s="1" customFormat="1" ht="16.5" customHeight="1">
      <c r="B205" s="39"/>
      <c r="C205" s="260" t="s">
        <v>619</v>
      </c>
      <c r="D205" s="260" t="s">
        <v>680</v>
      </c>
      <c r="E205" s="261" t="s">
        <v>1085</v>
      </c>
      <c r="F205" s="262" t="s">
        <v>1086</v>
      </c>
      <c r="G205" s="263" t="s">
        <v>692</v>
      </c>
      <c r="H205" s="264">
        <v>2</v>
      </c>
      <c r="I205" s="265"/>
      <c r="J205" s="266">
        <f>ROUND(I205*H205,2)</f>
        <v>0</v>
      </c>
      <c r="K205" s="262" t="s">
        <v>19</v>
      </c>
      <c r="L205" s="267"/>
      <c r="M205" s="268" t="s">
        <v>19</v>
      </c>
      <c r="N205" s="269" t="s">
        <v>43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305</v>
      </c>
      <c r="AT205" s="18" t="s">
        <v>680</v>
      </c>
      <c r="AU205" s="18" t="s">
        <v>79</v>
      </c>
      <c r="AY205" s="18" t="s">
        <v>236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79</v>
      </c>
      <c r="BK205" s="228">
        <f>ROUND(I205*H205,2)</f>
        <v>0</v>
      </c>
      <c r="BL205" s="18" t="s">
        <v>243</v>
      </c>
      <c r="BM205" s="18" t="s">
        <v>1087</v>
      </c>
    </row>
    <row r="206" s="1" customFormat="1">
      <c r="B206" s="39"/>
      <c r="C206" s="40"/>
      <c r="D206" s="229" t="s">
        <v>245</v>
      </c>
      <c r="E206" s="40"/>
      <c r="F206" s="230" t="s">
        <v>1086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245</v>
      </c>
      <c r="AU206" s="18" t="s">
        <v>79</v>
      </c>
    </row>
    <row r="207" s="1" customFormat="1" ht="16.5" customHeight="1">
      <c r="B207" s="39"/>
      <c r="C207" s="260" t="s">
        <v>622</v>
      </c>
      <c r="D207" s="260" t="s">
        <v>680</v>
      </c>
      <c r="E207" s="261" t="s">
        <v>1088</v>
      </c>
      <c r="F207" s="262" t="s">
        <v>1089</v>
      </c>
      <c r="G207" s="263" t="s">
        <v>692</v>
      </c>
      <c r="H207" s="264">
        <v>6</v>
      </c>
      <c r="I207" s="265"/>
      <c r="J207" s="266">
        <f>ROUND(I207*H207,2)</f>
        <v>0</v>
      </c>
      <c r="K207" s="262" t="s">
        <v>19</v>
      </c>
      <c r="L207" s="267"/>
      <c r="M207" s="268" t="s">
        <v>19</v>
      </c>
      <c r="N207" s="269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305</v>
      </c>
      <c r="AT207" s="18" t="s">
        <v>680</v>
      </c>
      <c r="AU207" s="18" t="s">
        <v>79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1090</v>
      </c>
    </row>
    <row r="208" s="1" customFormat="1">
      <c r="B208" s="39"/>
      <c r="C208" s="40"/>
      <c r="D208" s="229" t="s">
        <v>245</v>
      </c>
      <c r="E208" s="40"/>
      <c r="F208" s="230" t="s">
        <v>1089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79</v>
      </c>
    </row>
    <row r="209" s="1" customFormat="1" ht="16.5" customHeight="1">
      <c r="B209" s="39"/>
      <c r="C209" s="260" t="s">
        <v>626</v>
      </c>
      <c r="D209" s="260" t="s">
        <v>680</v>
      </c>
      <c r="E209" s="261" t="s">
        <v>1091</v>
      </c>
      <c r="F209" s="262" t="s">
        <v>1092</v>
      </c>
      <c r="G209" s="263" t="s">
        <v>318</v>
      </c>
      <c r="H209" s="264">
        <v>43</v>
      </c>
      <c r="I209" s="265"/>
      <c r="J209" s="266">
        <f>ROUND(I209*H209,2)</f>
        <v>0</v>
      </c>
      <c r="K209" s="262" t="s">
        <v>19</v>
      </c>
      <c r="L209" s="267"/>
      <c r="M209" s="268" t="s">
        <v>19</v>
      </c>
      <c r="N209" s="269" t="s">
        <v>43</v>
      </c>
      <c r="O209" s="80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18" t="s">
        <v>305</v>
      </c>
      <c r="AT209" s="18" t="s">
        <v>680</v>
      </c>
      <c r="AU209" s="18" t="s">
        <v>79</v>
      </c>
      <c r="AY209" s="18" t="s">
        <v>236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8" t="s">
        <v>79</v>
      </c>
      <c r="BK209" s="228">
        <f>ROUND(I209*H209,2)</f>
        <v>0</v>
      </c>
      <c r="BL209" s="18" t="s">
        <v>243</v>
      </c>
      <c r="BM209" s="18" t="s">
        <v>1093</v>
      </c>
    </row>
    <row r="210" s="1" customFormat="1">
      <c r="B210" s="39"/>
      <c r="C210" s="40"/>
      <c r="D210" s="229" t="s">
        <v>245</v>
      </c>
      <c r="E210" s="40"/>
      <c r="F210" s="230" t="s">
        <v>1092</v>
      </c>
      <c r="G210" s="40"/>
      <c r="H210" s="40"/>
      <c r="I210" s="144"/>
      <c r="J210" s="40"/>
      <c r="K210" s="40"/>
      <c r="L210" s="44"/>
      <c r="M210" s="231"/>
      <c r="N210" s="80"/>
      <c r="O210" s="80"/>
      <c r="P210" s="80"/>
      <c r="Q210" s="80"/>
      <c r="R210" s="80"/>
      <c r="S210" s="80"/>
      <c r="T210" s="81"/>
      <c r="AT210" s="18" t="s">
        <v>245</v>
      </c>
      <c r="AU210" s="18" t="s">
        <v>79</v>
      </c>
    </row>
    <row r="211" s="11" customFormat="1" ht="25.92" customHeight="1">
      <c r="B211" s="201"/>
      <c r="C211" s="202"/>
      <c r="D211" s="203" t="s">
        <v>71</v>
      </c>
      <c r="E211" s="204" t="s">
        <v>1094</v>
      </c>
      <c r="F211" s="204" t="s">
        <v>1095</v>
      </c>
      <c r="G211" s="202"/>
      <c r="H211" s="202"/>
      <c r="I211" s="205"/>
      <c r="J211" s="206">
        <f>BK211</f>
        <v>0</v>
      </c>
      <c r="K211" s="202"/>
      <c r="L211" s="207"/>
      <c r="M211" s="208"/>
      <c r="N211" s="209"/>
      <c r="O211" s="209"/>
      <c r="P211" s="210">
        <f>SUM(P212:P213)</f>
        <v>0</v>
      </c>
      <c r="Q211" s="209"/>
      <c r="R211" s="210">
        <f>SUM(R212:R213)</f>
        <v>0</v>
      </c>
      <c r="S211" s="209"/>
      <c r="T211" s="211">
        <f>SUM(T212:T213)</f>
        <v>0</v>
      </c>
      <c r="AR211" s="212" t="s">
        <v>79</v>
      </c>
      <c r="AT211" s="213" t="s">
        <v>71</v>
      </c>
      <c r="AU211" s="213" t="s">
        <v>72</v>
      </c>
      <c r="AY211" s="212" t="s">
        <v>236</v>
      </c>
      <c r="BK211" s="214">
        <f>SUM(BK212:BK213)</f>
        <v>0</v>
      </c>
    </row>
    <row r="212" s="1" customFormat="1" ht="16.5" customHeight="1">
      <c r="B212" s="39"/>
      <c r="C212" s="260" t="s">
        <v>633</v>
      </c>
      <c r="D212" s="260" t="s">
        <v>680</v>
      </c>
      <c r="E212" s="261" t="s">
        <v>1096</v>
      </c>
      <c r="F212" s="262" t="s">
        <v>1097</v>
      </c>
      <c r="G212" s="263" t="s">
        <v>692</v>
      </c>
      <c r="H212" s="264">
        <v>20</v>
      </c>
      <c r="I212" s="265"/>
      <c r="J212" s="266">
        <f>ROUND(I212*H212,2)</f>
        <v>0</v>
      </c>
      <c r="K212" s="262" t="s">
        <v>19</v>
      </c>
      <c r="L212" s="267"/>
      <c r="M212" s="268" t="s">
        <v>19</v>
      </c>
      <c r="N212" s="269" t="s">
        <v>43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305</v>
      </c>
      <c r="AT212" s="18" t="s">
        <v>680</v>
      </c>
      <c r="AU212" s="18" t="s">
        <v>79</v>
      </c>
      <c r="AY212" s="18" t="s">
        <v>236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79</v>
      </c>
      <c r="BK212" s="228">
        <f>ROUND(I212*H212,2)</f>
        <v>0</v>
      </c>
      <c r="BL212" s="18" t="s">
        <v>243</v>
      </c>
      <c r="BM212" s="18" t="s">
        <v>1098</v>
      </c>
    </row>
    <row r="213" s="1" customFormat="1">
      <c r="B213" s="39"/>
      <c r="C213" s="40"/>
      <c r="D213" s="229" t="s">
        <v>245</v>
      </c>
      <c r="E213" s="40"/>
      <c r="F213" s="230" t="s">
        <v>1097</v>
      </c>
      <c r="G213" s="40"/>
      <c r="H213" s="40"/>
      <c r="I213" s="144"/>
      <c r="J213" s="40"/>
      <c r="K213" s="40"/>
      <c r="L213" s="44"/>
      <c r="M213" s="247"/>
      <c r="N213" s="248"/>
      <c r="O213" s="248"/>
      <c r="P213" s="248"/>
      <c r="Q213" s="248"/>
      <c r="R213" s="248"/>
      <c r="S213" s="248"/>
      <c r="T213" s="249"/>
      <c r="AT213" s="18" t="s">
        <v>245</v>
      </c>
      <c r="AU213" s="18" t="s">
        <v>79</v>
      </c>
    </row>
    <row r="214" s="1" customFormat="1" ht="6.96" customHeight="1">
      <c r="B214" s="58"/>
      <c r="C214" s="59"/>
      <c r="D214" s="59"/>
      <c r="E214" s="59"/>
      <c r="F214" s="59"/>
      <c r="G214" s="59"/>
      <c r="H214" s="59"/>
      <c r="I214" s="168"/>
      <c r="J214" s="59"/>
      <c r="K214" s="59"/>
      <c r="L214" s="44"/>
    </row>
  </sheetData>
  <sheetProtection sheet="1" autoFilter="0" formatColumns="0" formatRows="0" objects="1" scenarios="1" spinCount="100000" saltValue="lFmrUoaNORcXafKyTqMTOaYqkXfmGPp7+4qi8o+xSpZzUkseDSH0MaWBA0m8r0HKEfOiSemIELteYF4l649fxA==" hashValue="gcklGtJZPWJNzG29i8Sovn6y+mDL5EamJ73wLbKICFhhtVNz04thUpozWflZoV6m/YedfQZtsP2G9ZdFY/tSjA==" algorithmName="SHA-512" password="CC35"/>
  <autoFilter ref="C95:K21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1099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ROUND(J95,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ROUND((SUM(BE95:BE224)),  2)</f>
        <v>0</v>
      </c>
      <c r="I35" s="157">
        <v>0.20999999999999999</v>
      </c>
      <c r="J35" s="156">
        <f>ROUND(((SUM(BE95:BE224))*I35),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ROUND((SUM(BF95:BF224)),  2)</f>
        <v>0</v>
      </c>
      <c r="I36" s="157">
        <v>0.14999999999999999</v>
      </c>
      <c r="J36" s="156">
        <f>ROUND(((SUM(BF95:BF224))*I36),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ROUND((SUM(BG95:BG224)),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ROUND((SUM(BH95:BH224)),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ROUND((SUM(BI95:BI224)),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04.2 - Definitivní přeložka kabelů TELEFÓNICA O2 (CETIN)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J95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946</v>
      </c>
      <c r="E64" s="181"/>
      <c r="F64" s="181"/>
      <c r="G64" s="181"/>
      <c r="H64" s="181"/>
      <c r="I64" s="182"/>
      <c r="J64" s="183">
        <f>J96</f>
        <v>0</v>
      </c>
      <c r="K64" s="179"/>
      <c r="L64" s="184"/>
    </row>
    <row r="65" s="8" customFormat="1" ht="24.96" customHeight="1">
      <c r="B65" s="178"/>
      <c r="C65" s="179"/>
      <c r="D65" s="180" t="s">
        <v>947</v>
      </c>
      <c r="E65" s="181"/>
      <c r="F65" s="181"/>
      <c r="G65" s="181"/>
      <c r="H65" s="181"/>
      <c r="I65" s="182"/>
      <c r="J65" s="183">
        <f>J99</f>
        <v>0</v>
      </c>
      <c r="K65" s="179"/>
      <c r="L65" s="184"/>
    </row>
    <row r="66" s="8" customFormat="1" ht="24.96" customHeight="1">
      <c r="B66" s="178"/>
      <c r="C66" s="179"/>
      <c r="D66" s="180" t="s">
        <v>948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8"/>
      <c r="C67" s="179"/>
      <c r="D67" s="180" t="s">
        <v>949</v>
      </c>
      <c r="E67" s="181"/>
      <c r="F67" s="181"/>
      <c r="G67" s="181"/>
      <c r="H67" s="181"/>
      <c r="I67" s="182"/>
      <c r="J67" s="183">
        <f>J165</f>
        <v>0</v>
      </c>
      <c r="K67" s="179"/>
      <c r="L67" s="184"/>
    </row>
    <row r="68" s="8" customFormat="1" ht="24.96" customHeight="1">
      <c r="B68" s="178"/>
      <c r="C68" s="179"/>
      <c r="D68" s="180" t="s">
        <v>950</v>
      </c>
      <c r="E68" s="181"/>
      <c r="F68" s="181"/>
      <c r="G68" s="181"/>
      <c r="H68" s="181"/>
      <c r="I68" s="182"/>
      <c r="J68" s="183">
        <f>J168</f>
        <v>0</v>
      </c>
      <c r="K68" s="179"/>
      <c r="L68" s="184"/>
    </row>
    <row r="69" s="8" customFormat="1" ht="24.96" customHeight="1">
      <c r="B69" s="178"/>
      <c r="C69" s="179"/>
      <c r="D69" s="180" t="s">
        <v>951</v>
      </c>
      <c r="E69" s="181"/>
      <c r="F69" s="181"/>
      <c r="G69" s="181"/>
      <c r="H69" s="181"/>
      <c r="I69" s="182"/>
      <c r="J69" s="183">
        <f>J175</f>
        <v>0</v>
      </c>
      <c r="K69" s="179"/>
      <c r="L69" s="184"/>
    </row>
    <row r="70" s="8" customFormat="1" ht="24.96" customHeight="1">
      <c r="B70" s="178"/>
      <c r="C70" s="179"/>
      <c r="D70" s="180" t="s">
        <v>952</v>
      </c>
      <c r="E70" s="181"/>
      <c r="F70" s="181"/>
      <c r="G70" s="181"/>
      <c r="H70" s="181"/>
      <c r="I70" s="182"/>
      <c r="J70" s="183">
        <f>J180</f>
        <v>0</v>
      </c>
      <c r="K70" s="179"/>
      <c r="L70" s="184"/>
    </row>
    <row r="71" s="8" customFormat="1" ht="24.96" customHeight="1">
      <c r="B71" s="178"/>
      <c r="C71" s="179"/>
      <c r="D71" s="180" t="s">
        <v>1100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8"/>
      <c r="C72" s="179"/>
      <c r="D72" s="180" t="s">
        <v>954</v>
      </c>
      <c r="E72" s="181"/>
      <c r="F72" s="181"/>
      <c r="G72" s="181"/>
      <c r="H72" s="181"/>
      <c r="I72" s="182"/>
      <c r="J72" s="183">
        <f>J192</f>
        <v>0</v>
      </c>
      <c r="K72" s="179"/>
      <c r="L72" s="184"/>
    </row>
    <row r="73" s="8" customFormat="1" ht="24.96" customHeight="1">
      <c r="B73" s="178"/>
      <c r="C73" s="179"/>
      <c r="D73" s="180" t="s">
        <v>1101</v>
      </c>
      <c r="E73" s="181"/>
      <c r="F73" s="181"/>
      <c r="G73" s="181"/>
      <c r="H73" s="181"/>
      <c r="I73" s="182"/>
      <c r="J73" s="183">
        <f>J196</f>
        <v>0</v>
      </c>
      <c r="K73" s="179"/>
      <c r="L73" s="184"/>
    </row>
    <row r="74" s="1" customFormat="1" ht="21.84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58"/>
      <c r="C75" s="59"/>
      <c r="D75" s="59"/>
      <c r="E75" s="59"/>
      <c r="F75" s="59"/>
      <c r="G75" s="59"/>
      <c r="H75" s="59"/>
      <c r="I75" s="168"/>
      <c r="J75" s="59"/>
      <c r="K75" s="59"/>
      <c r="L75" s="44"/>
    </row>
    <row r="79" s="1" customFormat="1" ht="6.96" customHeight="1">
      <c r="B79" s="60"/>
      <c r="C79" s="61"/>
      <c r="D79" s="61"/>
      <c r="E79" s="61"/>
      <c r="F79" s="61"/>
      <c r="G79" s="61"/>
      <c r="H79" s="61"/>
      <c r="I79" s="171"/>
      <c r="J79" s="61"/>
      <c r="K79" s="61"/>
      <c r="L79" s="44"/>
    </row>
    <row r="80" s="1" customFormat="1" ht="24.96" customHeight="1">
      <c r="B80" s="39"/>
      <c r="C80" s="24" t="s">
        <v>221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16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172" t="str">
        <f>E7</f>
        <v>Horoměřická S 071 - most, Praha 6, č. akce 999615</v>
      </c>
      <c r="F83" s="33"/>
      <c r="G83" s="33"/>
      <c r="H83" s="33"/>
      <c r="I83" s="144"/>
      <c r="J83" s="40"/>
      <c r="K83" s="40"/>
      <c r="L83" s="44"/>
    </row>
    <row r="84" ht="12" customHeight="1">
      <c r="B84" s="22"/>
      <c r="C84" s="33" t="s">
        <v>211</v>
      </c>
      <c r="D84" s="23"/>
      <c r="E84" s="23"/>
      <c r="F84" s="23"/>
      <c r="G84" s="23"/>
      <c r="H84" s="23"/>
      <c r="I84" s="137"/>
      <c r="J84" s="23"/>
      <c r="K84" s="23"/>
      <c r="L84" s="21"/>
    </row>
    <row r="85" s="1" customFormat="1" ht="16.5" customHeight="1">
      <c r="B85" s="39"/>
      <c r="C85" s="40"/>
      <c r="D85" s="40"/>
      <c r="E85" s="172" t="s">
        <v>944</v>
      </c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213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E11</f>
        <v>SO 04.2 - Definitivní přeložka kabelů TELEFÓNICA O2 (CETIN)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F14</f>
        <v>ul. Horoměřická / Pod Habrovkou</v>
      </c>
      <c r="G89" s="40"/>
      <c r="H89" s="40"/>
      <c r="I89" s="146" t="s">
        <v>23</v>
      </c>
      <c r="J89" s="68" t="str">
        <f>IF(J14="","",J14)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E17</f>
        <v>TSK hl.m. Prahy, a.s.</v>
      </c>
      <c r="G91" s="40"/>
      <c r="H91" s="40"/>
      <c r="I91" s="146" t="s">
        <v>31</v>
      </c>
      <c r="J91" s="37" t="str">
        <f>E23</f>
        <v>AGA Letiště, spol. s 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IF(E20="","",E20)</f>
        <v>Vyplň údaj</v>
      </c>
      <c r="G92" s="40"/>
      <c r="H92" s="40"/>
      <c r="I92" s="146" t="s">
        <v>34</v>
      </c>
      <c r="J92" s="37" t="str">
        <f>E26</f>
        <v xml:space="preserve"> 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P96+P99+P122+P165+P168+P175+P180+P187+P192+P196</f>
        <v>0</v>
      </c>
      <c r="Q95" s="92"/>
      <c r="R95" s="198">
        <f>R96+R99+R122+R165+R168+R175+R180+R187+R192+R196</f>
        <v>0</v>
      </c>
      <c r="S95" s="92"/>
      <c r="T95" s="199">
        <f>T96+T99+T122+T165+T168+T175+T180+T187+T192+T196</f>
        <v>0</v>
      </c>
      <c r="AT95" s="18" t="s">
        <v>71</v>
      </c>
      <c r="AU95" s="18" t="s">
        <v>218</v>
      </c>
      <c r="BK95" s="200">
        <f>BK96+BK99+BK122+BK165+BK168+BK175+BK180+BK187+BK192+BK196</f>
        <v>0</v>
      </c>
    </row>
    <row r="96" s="11" customFormat="1" ht="25.92" customHeight="1">
      <c r="B96" s="201"/>
      <c r="C96" s="202"/>
      <c r="D96" s="203" t="s">
        <v>71</v>
      </c>
      <c r="E96" s="204" t="s">
        <v>72</v>
      </c>
      <c r="F96" s="204" t="s">
        <v>957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79</v>
      </c>
      <c r="AT96" s="213" t="s">
        <v>71</v>
      </c>
      <c r="AU96" s="213" t="s">
        <v>72</v>
      </c>
      <c r="AY96" s="212" t="s">
        <v>236</v>
      </c>
      <c r="BK96" s="214">
        <f>SUM(BK97:BK98)</f>
        <v>0</v>
      </c>
    </row>
    <row r="97" s="1" customFormat="1" ht="16.5" customHeight="1">
      <c r="B97" s="39"/>
      <c r="C97" s="217" t="s">
        <v>79</v>
      </c>
      <c r="D97" s="217" t="s">
        <v>238</v>
      </c>
      <c r="E97" s="218" t="s">
        <v>958</v>
      </c>
      <c r="F97" s="219" t="s">
        <v>959</v>
      </c>
      <c r="G97" s="220" t="s">
        <v>960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243</v>
      </c>
      <c r="AT97" s="18" t="s">
        <v>238</v>
      </c>
      <c r="AU97" s="18" t="s">
        <v>79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81</v>
      </c>
    </row>
    <row r="98" s="1" customFormat="1">
      <c r="B98" s="39"/>
      <c r="C98" s="40"/>
      <c r="D98" s="229" t="s">
        <v>245</v>
      </c>
      <c r="E98" s="40"/>
      <c r="F98" s="230" t="s">
        <v>959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79</v>
      </c>
    </row>
    <row r="99" s="11" customFormat="1" ht="25.92" customHeight="1">
      <c r="B99" s="201"/>
      <c r="C99" s="202"/>
      <c r="D99" s="203" t="s">
        <v>71</v>
      </c>
      <c r="E99" s="204" t="s">
        <v>79</v>
      </c>
      <c r="F99" s="204" t="s">
        <v>961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SUM(P100:P121)</f>
        <v>0</v>
      </c>
      <c r="Q99" s="209"/>
      <c r="R99" s="210">
        <f>SUM(R100:R121)</f>
        <v>0</v>
      </c>
      <c r="S99" s="209"/>
      <c r="T99" s="211">
        <f>SUM(T100:T121)</f>
        <v>0</v>
      </c>
      <c r="AR99" s="212" t="s">
        <v>79</v>
      </c>
      <c r="AT99" s="213" t="s">
        <v>71</v>
      </c>
      <c r="AU99" s="213" t="s">
        <v>72</v>
      </c>
      <c r="AY99" s="212" t="s">
        <v>236</v>
      </c>
      <c r="BK99" s="214">
        <f>SUM(BK100:BK121)</f>
        <v>0</v>
      </c>
    </row>
    <row r="100" s="1" customFormat="1" ht="16.5" customHeight="1">
      <c r="B100" s="39"/>
      <c r="C100" s="217" t="s">
        <v>81</v>
      </c>
      <c r="D100" s="217" t="s">
        <v>238</v>
      </c>
      <c r="E100" s="218" t="s">
        <v>962</v>
      </c>
      <c r="F100" s="219" t="s">
        <v>963</v>
      </c>
      <c r="G100" s="220" t="s">
        <v>318</v>
      </c>
      <c r="H100" s="221">
        <v>60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79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243</v>
      </c>
    </row>
    <row r="101" s="1" customFormat="1">
      <c r="B101" s="39"/>
      <c r="C101" s="40"/>
      <c r="D101" s="229" t="s">
        <v>245</v>
      </c>
      <c r="E101" s="40"/>
      <c r="F101" s="230" t="s">
        <v>963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79</v>
      </c>
    </row>
    <row r="102" s="1" customFormat="1" ht="16.5" customHeight="1">
      <c r="B102" s="39"/>
      <c r="C102" s="217" t="s">
        <v>101</v>
      </c>
      <c r="D102" s="217" t="s">
        <v>238</v>
      </c>
      <c r="E102" s="218" t="s">
        <v>964</v>
      </c>
      <c r="F102" s="219" t="s">
        <v>965</v>
      </c>
      <c r="G102" s="220" t="s">
        <v>264</v>
      </c>
      <c r="H102" s="221">
        <v>4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243</v>
      </c>
      <c r="AT102" s="18" t="s">
        <v>238</v>
      </c>
      <c r="AU102" s="18" t="s">
        <v>79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292</v>
      </c>
    </row>
    <row r="103" s="1" customFormat="1">
      <c r="B103" s="39"/>
      <c r="C103" s="40"/>
      <c r="D103" s="229" t="s">
        <v>245</v>
      </c>
      <c r="E103" s="40"/>
      <c r="F103" s="230" t="s">
        <v>965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79</v>
      </c>
    </row>
    <row r="104" s="1" customFormat="1" ht="16.5" customHeight="1">
      <c r="B104" s="39"/>
      <c r="C104" s="217" t="s">
        <v>243</v>
      </c>
      <c r="D104" s="217" t="s">
        <v>238</v>
      </c>
      <c r="E104" s="218" t="s">
        <v>966</v>
      </c>
      <c r="F104" s="219" t="s">
        <v>967</v>
      </c>
      <c r="G104" s="220" t="s">
        <v>692</v>
      </c>
      <c r="H104" s="221">
        <v>2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79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305</v>
      </c>
    </row>
    <row r="105" s="1" customFormat="1">
      <c r="B105" s="39"/>
      <c r="C105" s="40"/>
      <c r="D105" s="229" t="s">
        <v>245</v>
      </c>
      <c r="E105" s="40"/>
      <c r="F105" s="230" t="s">
        <v>967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79</v>
      </c>
    </row>
    <row r="106" s="1" customFormat="1" ht="16.5" customHeight="1">
      <c r="B106" s="39"/>
      <c r="C106" s="217" t="s">
        <v>286</v>
      </c>
      <c r="D106" s="217" t="s">
        <v>238</v>
      </c>
      <c r="E106" s="218" t="s">
        <v>968</v>
      </c>
      <c r="F106" s="219" t="s">
        <v>969</v>
      </c>
      <c r="G106" s="220" t="s">
        <v>960</v>
      </c>
      <c r="H106" s="221">
        <v>1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315</v>
      </c>
    </row>
    <row r="107" s="1" customFormat="1">
      <c r="B107" s="39"/>
      <c r="C107" s="40"/>
      <c r="D107" s="229" t="s">
        <v>245</v>
      </c>
      <c r="E107" s="40"/>
      <c r="F107" s="230" t="s">
        <v>969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292</v>
      </c>
      <c r="D108" s="217" t="s">
        <v>238</v>
      </c>
      <c r="E108" s="218" t="s">
        <v>970</v>
      </c>
      <c r="F108" s="219" t="s">
        <v>971</v>
      </c>
      <c r="G108" s="220" t="s">
        <v>318</v>
      </c>
      <c r="H108" s="221">
        <v>95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331</v>
      </c>
    </row>
    <row r="109" s="1" customFormat="1">
      <c r="B109" s="39"/>
      <c r="C109" s="40"/>
      <c r="D109" s="229" t="s">
        <v>245</v>
      </c>
      <c r="E109" s="40"/>
      <c r="F109" s="230" t="s">
        <v>972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300</v>
      </c>
      <c r="D110" s="217" t="s">
        <v>238</v>
      </c>
      <c r="E110" s="218" t="s">
        <v>973</v>
      </c>
      <c r="F110" s="219" t="s">
        <v>974</v>
      </c>
      <c r="G110" s="220" t="s">
        <v>318</v>
      </c>
      <c r="H110" s="221">
        <v>75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400</v>
      </c>
    </row>
    <row r="111" s="1" customFormat="1">
      <c r="B111" s="39"/>
      <c r="C111" s="40"/>
      <c r="D111" s="229" t="s">
        <v>245</v>
      </c>
      <c r="E111" s="40"/>
      <c r="F111" s="230" t="s">
        <v>974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305</v>
      </c>
      <c r="D112" s="217" t="s">
        <v>238</v>
      </c>
      <c r="E112" s="218" t="s">
        <v>975</v>
      </c>
      <c r="F112" s="219" t="s">
        <v>976</v>
      </c>
      <c r="G112" s="220" t="s">
        <v>318</v>
      </c>
      <c r="H112" s="221">
        <v>8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412</v>
      </c>
    </row>
    <row r="113" s="1" customFormat="1">
      <c r="B113" s="39"/>
      <c r="C113" s="40"/>
      <c r="D113" s="229" t="s">
        <v>245</v>
      </c>
      <c r="E113" s="40"/>
      <c r="F113" s="230" t="s">
        <v>976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310</v>
      </c>
      <c r="D114" s="217" t="s">
        <v>238</v>
      </c>
      <c r="E114" s="218" t="s">
        <v>977</v>
      </c>
      <c r="F114" s="219" t="s">
        <v>978</v>
      </c>
      <c r="G114" s="220" t="s">
        <v>692</v>
      </c>
      <c r="H114" s="221">
        <v>3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424</v>
      </c>
    </row>
    <row r="115" s="1" customFormat="1">
      <c r="B115" s="39"/>
      <c r="C115" s="40"/>
      <c r="D115" s="229" t="s">
        <v>245</v>
      </c>
      <c r="E115" s="40"/>
      <c r="F115" s="230" t="s">
        <v>978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17" t="s">
        <v>315</v>
      </c>
      <c r="D116" s="217" t="s">
        <v>238</v>
      </c>
      <c r="E116" s="218" t="s">
        <v>979</v>
      </c>
      <c r="F116" s="219" t="s">
        <v>980</v>
      </c>
      <c r="G116" s="220" t="s">
        <v>318</v>
      </c>
      <c r="H116" s="221">
        <v>70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436</v>
      </c>
    </row>
    <row r="117" s="1" customFormat="1">
      <c r="B117" s="39"/>
      <c r="C117" s="40"/>
      <c r="D117" s="229" t="s">
        <v>245</v>
      </c>
      <c r="E117" s="40"/>
      <c r="F117" s="230" t="s">
        <v>980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17" t="s">
        <v>324</v>
      </c>
      <c r="D118" s="217" t="s">
        <v>238</v>
      </c>
      <c r="E118" s="218" t="s">
        <v>981</v>
      </c>
      <c r="F118" s="219" t="s">
        <v>982</v>
      </c>
      <c r="G118" s="220" t="s">
        <v>318</v>
      </c>
      <c r="H118" s="221">
        <v>20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445</v>
      </c>
    </row>
    <row r="119" s="1" customFormat="1">
      <c r="B119" s="39"/>
      <c r="C119" s="40"/>
      <c r="D119" s="229" t="s">
        <v>245</v>
      </c>
      <c r="E119" s="40"/>
      <c r="F119" s="230" t="s">
        <v>982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17" t="s">
        <v>331</v>
      </c>
      <c r="D120" s="217" t="s">
        <v>238</v>
      </c>
      <c r="E120" s="218" t="s">
        <v>983</v>
      </c>
      <c r="F120" s="219" t="s">
        <v>984</v>
      </c>
      <c r="G120" s="220" t="s">
        <v>318</v>
      </c>
      <c r="H120" s="221">
        <v>3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458</v>
      </c>
    </row>
    <row r="121" s="1" customFormat="1">
      <c r="B121" s="39"/>
      <c r="C121" s="40"/>
      <c r="D121" s="229" t="s">
        <v>245</v>
      </c>
      <c r="E121" s="40"/>
      <c r="F121" s="230" t="s">
        <v>984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1" customFormat="1" ht="25.92" customHeight="1">
      <c r="B122" s="201"/>
      <c r="C122" s="202"/>
      <c r="D122" s="203" t="s">
        <v>71</v>
      </c>
      <c r="E122" s="204" t="s">
        <v>81</v>
      </c>
      <c r="F122" s="204" t="s">
        <v>985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SUM(P123:P164)</f>
        <v>0</v>
      </c>
      <c r="Q122" s="209"/>
      <c r="R122" s="210">
        <f>SUM(R123:R164)</f>
        <v>0</v>
      </c>
      <c r="S122" s="209"/>
      <c r="T122" s="211">
        <f>SUM(T123:T164)</f>
        <v>0</v>
      </c>
      <c r="AR122" s="212" t="s">
        <v>79</v>
      </c>
      <c r="AT122" s="213" t="s">
        <v>71</v>
      </c>
      <c r="AU122" s="213" t="s">
        <v>72</v>
      </c>
      <c r="AY122" s="212" t="s">
        <v>236</v>
      </c>
      <c r="BK122" s="214">
        <f>SUM(BK123:BK164)</f>
        <v>0</v>
      </c>
    </row>
    <row r="123" s="1" customFormat="1" ht="16.5" customHeight="1">
      <c r="B123" s="39"/>
      <c r="C123" s="217" t="s">
        <v>394</v>
      </c>
      <c r="D123" s="217" t="s">
        <v>238</v>
      </c>
      <c r="E123" s="218" t="s">
        <v>986</v>
      </c>
      <c r="F123" s="219" t="s">
        <v>987</v>
      </c>
      <c r="G123" s="220" t="s">
        <v>692</v>
      </c>
      <c r="H123" s="221">
        <v>9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43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243</v>
      </c>
      <c r="AT123" s="18" t="s">
        <v>238</v>
      </c>
      <c r="AU123" s="18" t="s">
        <v>79</v>
      </c>
      <c r="AY123" s="18" t="s">
        <v>236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79</v>
      </c>
      <c r="BK123" s="228">
        <f>ROUND(I123*H123,2)</f>
        <v>0</v>
      </c>
      <c r="BL123" s="18" t="s">
        <v>243</v>
      </c>
      <c r="BM123" s="18" t="s">
        <v>473</v>
      </c>
    </row>
    <row r="124" s="1" customFormat="1">
      <c r="B124" s="39"/>
      <c r="C124" s="40"/>
      <c r="D124" s="229" t="s">
        <v>245</v>
      </c>
      <c r="E124" s="40"/>
      <c r="F124" s="230" t="s">
        <v>987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245</v>
      </c>
      <c r="AU124" s="18" t="s">
        <v>79</v>
      </c>
    </row>
    <row r="125" s="1" customFormat="1" ht="16.5" customHeight="1">
      <c r="B125" s="39"/>
      <c r="C125" s="217" t="s">
        <v>400</v>
      </c>
      <c r="D125" s="217" t="s">
        <v>238</v>
      </c>
      <c r="E125" s="218" t="s">
        <v>988</v>
      </c>
      <c r="F125" s="219" t="s">
        <v>989</v>
      </c>
      <c r="G125" s="220" t="s">
        <v>692</v>
      </c>
      <c r="H125" s="221">
        <v>6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243</v>
      </c>
      <c r="AT125" s="18" t="s">
        <v>238</v>
      </c>
      <c r="AU125" s="18" t="s">
        <v>79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243</v>
      </c>
      <c r="BM125" s="18" t="s">
        <v>486</v>
      </c>
    </row>
    <row r="126" s="1" customFormat="1">
      <c r="B126" s="39"/>
      <c r="C126" s="40"/>
      <c r="D126" s="229" t="s">
        <v>245</v>
      </c>
      <c r="E126" s="40"/>
      <c r="F126" s="230" t="s">
        <v>989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79</v>
      </c>
    </row>
    <row r="127" s="1" customFormat="1" ht="16.5" customHeight="1">
      <c r="B127" s="39"/>
      <c r="C127" s="217" t="s">
        <v>8</v>
      </c>
      <c r="D127" s="217" t="s">
        <v>238</v>
      </c>
      <c r="E127" s="218" t="s">
        <v>990</v>
      </c>
      <c r="F127" s="219" t="s">
        <v>991</v>
      </c>
      <c r="G127" s="220" t="s">
        <v>692</v>
      </c>
      <c r="H127" s="221">
        <v>12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79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498</v>
      </c>
    </row>
    <row r="128" s="1" customFormat="1">
      <c r="B128" s="39"/>
      <c r="C128" s="40"/>
      <c r="D128" s="229" t="s">
        <v>245</v>
      </c>
      <c r="E128" s="40"/>
      <c r="F128" s="230" t="s">
        <v>991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79</v>
      </c>
    </row>
    <row r="129" s="1" customFormat="1" ht="16.5" customHeight="1">
      <c r="B129" s="39"/>
      <c r="C129" s="217" t="s">
        <v>412</v>
      </c>
      <c r="D129" s="217" t="s">
        <v>238</v>
      </c>
      <c r="E129" s="218" t="s">
        <v>992</v>
      </c>
      <c r="F129" s="219" t="s">
        <v>993</v>
      </c>
      <c r="G129" s="220" t="s">
        <v>692</v>
      </c>
      <c r="H129" s="221">
        <v>6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243</v>
      </c>
      <c r="AT129" s="18" t="s">
        <v>238</v>
      </c>
      <c r="AU129" s="18" t="s">
        <v>79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243</v>
      </c>
      <c r="BM129" s="18" t="s">
        <v>510</v>
      </c>
    </row>
    <row r="130" s="1" customFormat="1">
      <c r="B130" s="39"/>
      <c r="C130" s="40"/>
      <c r="D130" s="229" t="s">
        <v>245</v>
      </c>
      <c r="E130" s="40"/>
      <c r="F130" s="230" t="s">
        <v>993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79</v>
      </c>
    </row>
    <row r="131" s="1" customFormat="1" ht="16.5" customHeight="1">
      <c r="B131" s="39"/>
      <c r="C131" s="217" t="s">
        <v>418</v>
      </c>
      <c r="D131" s="217" t="s">
        <v>238</v>
      </c>
      <c r="E131" s="218" t="s">
        <v>994</v>
      </c>
      <c r="F131" s="219" t="s">
        <v>995</v>
      </c>
      <c r="G131" s="220" t="s">
        <v>692</v>
      </c>
      <c r="H131" s="221">
        <v>3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79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523</v>
      </c>
    </row>
    <row r="132" s="1" customFormat="1">
      <c r="B132" s="39"/>
      <c r="C132" s="40"/>
      <c r="D132" s="229" t="s">
        <v>245</v>
      </c>
      <c r="E132" s="40"/>
      <c r="F132" s="230" t="s">
        <v>995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79</v>
      </c>
    </row>
    <row r="133" s="1" customFormat="1" ht="16.5" customHeight="1">
      <c r="B133" s="39"/>
      <c r="C133" s="217" t="s">
        <v>424</v>
      </c>
      <c r="D133" s="217" t="s">
        <v>238</v>
      </c>
      <c r="E133" s="218" t="s">
        <v>996</v>
      </c>
      <c r="F133" s="219" t="s">
        <v>997</v>
      </c>
      <c r="G133" s="220" t="s">
        <v>692</v>
      </c>
      <c r="H133" s="221">
        <v>9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243</v>
      </c>
      <c r="AT133" s="18" t="s">
        <v>238</v>
      </c>
      <c r="AU133" s="18" t="s">
        <v>79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538</v>
      </c>
    </row>
    <row r="134" s="1" customFormat="1">
      <c r="B134" s="39"/>
      <c r="C134" s="40"/>
      <c r="D134" s="229" t="s">
        <v>245</v>
      </c>
      <c r="E134" s="40"/>
      <c r="F134" s="230" t="s">
        <v>997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79</v>
      </c>
    </row>
    <row r="135" s="1" customFormat="1" ht="16.5" customHeight="1">
      <c r="B135" s="39"/>
      <c r="C135" s="217" t="s">
        <v>430</v>
      </c>
      <c r="D135" s="217" t="s">
        <v>238</v>
      </c>
      <c r="E135" s="218" t="s">
        <v>998</v>
      </c>
      <c r="F135" s="219" t="s">
        <v>999</v>
      </c>
      <c r="G135" s="220" t="s">
        <v>692</v>
      </c>
      <c r="H135" s="221">
        <v>6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243</v>
      </c>
      <c r="AT135" s="18" t="s">
        <v>238</v>
      </c>
      <c r="AU135" s="18" t="s">
        <v>79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243</v>
      </c>
      <c r="BM135" s="18" t="s">
        <v>550</v>
      </c>
    </row>
    <row r="136" s="1" customFormat="1">
      <c r="B136" s="39"/>
      <c r="C136" s="40"/>
      <c r="D136" s="229" t="s">
        <v>245</v>
      </c>
      <c r="E136" s="40"/>
      <c r="F136" s="230" t="s">
        <v>999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79</v>
      </c>
    </row>
    <row r="137" s="1" customFormat="1" ht="16.5" customHeight="1">
      <c r="B137" s="39"/>
      <c r="C137" s="217" t="s">
        <v>436</v>
      </c>
      <c r="D137" s="217" t="s">
        <v>238</v>
      </c>
      <c r="E137" s="218" t="s">
        <v>1000</v>
      </c>
      <c r="F137" s="219" t="s">
        <v>1001</v>
      </c>
      <c r="G137" s="220" t="s">
        <v>692</v>
      </c>
      <c r="H137" s="221">
        <v>6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243</v>
      </c>
      <c r="AT137" s="18" t="s">
        <v>238</v>
      </c>
      <c r="AU137" s="18" t="s">
        <v>79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243</v>
      </c>
      <c r="BM137" s="18" t="s">
        <v>562</v>
      </c>
    </row>
    <row r="138" s="1" customFormat="1">
      <c r="B138" s="39"/>
      <c r="C138" s="40"/>
      <c r="D138" s="229" t="s">
        <v>245</v>
      </c>
      <c r="E138" s="40"/>
      <c r="F138" s="230" t="s">
        <v>1001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79</v>
      </c>
    </row>
    <row r="139" s="1" customFormat="1" ht="16.5" customHeight="1">
      <c r="B139" s="39"/>
      <c r="C139" s="217" t="s">
        <v>7</v>
      </c>
      <c r="D139" s="217" t="s">
        <v>238</v>
      </c>
      <c r="E139" s="218" t="s">
        <v>1002</v>
      </c>
      <c r="F139" s="219" t="s">
        <v>1003</v>
      </c>
      <c r="G139" s="220" t="s">
        <v>692</v>
      </c>
      <c r="H139" s="221">
        <v>1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243</v>
      </c>
      <c r="AT139" s="18" t="s">
        <v>238</v>
      </c>
      <c r="AU139" s="18" t="s">
        <v>79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243</v>
      </c>
      <c r="BM139" s="18" t="s">
        <v>575</v>
      </c>
    </row>
    <row r="140" s="1" customFormat="1">
      <c r="B140" s="39"/>
      <c r="C140" s="40"/>
      <c r="D140" s="229" t="s">
        <v>245</v>
      </c>
      <c r="E140" s="40"/>
      <c r="F140" s="230" t="s">
        <v>1003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79</v>
      </c>
    </row>
    <row r="141" s="1" customFormat="1" ht="16.5" customHeight="1">
      <c r="B141" s="39"/>
      <c r="C141" s="217" t="s">
        <v>445</v>
      </c>
      <c r="D141" s="217" t="s">
        <v>238</v>
      </c>
      <c r="E141" s="218" t="s">
        <v>1004</v>
      </c>
      <c r="F141" s="219" t="s">
        <v>1005</v>
      </c>
      <c r="G141" s="220" t="s">
        <v>960</v>
      </c>
      <c r="H141" s="221">
        <v>1995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79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592</v>
      </c>
    </row>
    <row r="142" s="1" customFormat="1">
      <c r="B142" s="39"/>
      <c r="C142" s="40"/>
      <c r="D142" s="229" t="s">
        <v>245</v>
      </c>
      <c r="E142" s="40"/>
      <c r="F142" s="230" t="s">
        <v>1005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79</v>
      </c>
    </row>
    <row r="143" s="1" customFormat="1" ht="16.5" customHeight="1">
      <c r="B143" s="39"/>
      <c r="C143" s="217" t="s">
        <v>452</v>
      </c>
      <c r="D143" s="217" t="s">
        <v>238</v>
      </c>
      <c r="E143" s="218" t="s">
        <v>1102</v>
      </c>
      <c r="F143" s="219" t="s">
        <v>1103</v>
      </c>
      <c r="G143" s="220" t="s">
        <v>692</v>
      </c>
      <c r="H143" s="221">
        <v>1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43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243</v>
      </c>
      <c r="AT143" s="18" t="s">
        <v>238</v>
      </c>
      <c r="AU143" s="18" t="s">
        <v>79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243</v>
      </c>
      <c r="BM143" s="18" t="s">
        <v>601</v>
      </c>
    </row>
    <row r="144" s="1" customFormat="1">
      <c r="B144" s="39"/>
      <c r="C144" s="40"/>
      <c r="D144" s="229" t="s">
        <v>245</v>
      </c>
      <c r="E144" s="40"/>
      <c r="F144" s="230" t="s">
        <v>1103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79</v>
      </c>
    </row>
    <row r="145" s="1" customFormat="1" ht="16.5" customHeight="1">
      <c r="B145" s="39"/>
      <c r="C145" s="217" t="s">
        <v>458</v>
      </c>
      <c r="D145" s="217" t="s">
        <v>238</v>
      </c>
      <c r="E145" s="218" t="s">
        <v>1006</v>
      </c>
      <c r="F145" s="219" t="s">
        <v>1007</v>
      </c>
      <c r="G145" s="220" t="s">
        <v>692</v>
      </c>
      <c r="H145" s="221">
        <v>2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243</v>
      </c>
      <c r="AT145" s="18" t="s">
        <v>238</v>
      </c>
      <c r="AU145" s="18" t="s">
        <v>79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613</v>
      </c>
    </row>
    <row r="146" s="1" customFormat="1">
      <c r="B146" s="39"/>
      <c r="C146" s="40"/>
      <c r="D146" s="229" t="s">
        <v>245</v>
      </c>
      <c r="E146" s="40"/>
      <c r="F146" s="230" t="s">
        <v>1007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79</v>
      </c>
    </row>
    <row r="147" s="1" customFormat="1" ht="16.5" customHeight="1">
      <c r="B147" s="39"/>
      <c r="C147" s="217" t="s">
        <v>463</v>
      </c>
      <c r="D147" s="217" t="s">
        <v>238</v>
      </c>
      <c r="E147" s="218" t="s">
        <v>1011</v>
      </c>
      <c r="F147" s="219" t="s">
        <v>1012</v>
      </c>
      <c r="G147" s="220" t="s">
        <v>318</v>
      </c>
      <c r="H147" s="221">
        <v>260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43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243</v>
      </c>
      <c r="AT147" s="18" t="s">
        <v>238</v>
      </c>
      <c r="AU147" s="18" t="s">
        <v>79</v>
      </c>
      <c r="AY147" s="18" t="s">
        <v>236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79</v>
      </c>
      <c r="BK147" s="228">
        <f>ROUND(I147*H147,2)</f>
        <v>0</v>
      </c>
      <c r="BL147" s="18" t="s">
        <v>243</v>
      </c>
      <c r="BM147" s="18" t="s">
        <v>622</v>
      </c>
    </row>
    <row r="148" s="1" customFormat="1">
      <c r="B148" s="39"/>
      <c r="C148" s="40"/>
      <c r="D148" s="229" t="s">
        <v>245</v>
      </c>
      <c r="E148" s="40"/>
      <c r="F148" s="230" t="s">
        <v>1012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245</v>
      </c>
      <c r="AU148" s="18" t="s">
        <v>79</v>
      </c>
    </row>
    <row r="149" s="1" customFormat="1" ht="16.5" customHeight="1">
      <c r="B149" s="39"/>
      <c r="C149" s="217" t="s">
        <v>473</v>
      </c>
      <c r="D149" s="217" t="s">
        <v>238</v>
      </c>
      <c r="E149" s="218" t="s">
        <v>1013</v>
      </c>
      <c r="F149" s="219" t="s">
        <v>1014</v>
      </c>
      <c r="G149" s="220" t="s">
        <v>692</v>
      </c>
      <c r="H149" s="221">
        <v>1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243</v>
      </c>
      <c r="AT149" s="18" t="s">
        <v>238</v>
      </c>
      <c r="AU149" s="18" t="s">
        <v>79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243</v>
      </c>
      <c r="BM149" s="18" t="s">
        <v>633</v>
      </c>
    </row>
    <row r="150" s="1" customFormat="1">
      <c r="B150" s="39"/>
      <c r="C150" s="40"/>
      <c r="D150" s="229" t="s">
        <v>245</v>
      </c>
      <c r="E150" s="40"/>
      <c r="F150" s="230" t="s">
        <v>1014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79</v>
      </c>
    </row>
    <row r="151" s="1" customFormat="1" ht="16.5" customHeight="1">
      <c r="B151" s="39"/>
      <c r="C151" s="217" t="s">
        <v>480</v>
      </c>
      <c r="D151" s="217" t="s">
        <v>238</v>
      </c>
      <c r="E151" s="218" t="s">
        <v>1104</v>
      </c>
      <c r="F151" s="219" t="s">
        <v>1105</v>
      </c>
      <c r="G151" s="220" t="s">
        <v>692</v>
      </c>
      <c r="H151" s="221">
        <v>12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243</v>
      </c>
      <c r="AT151" s="18" t="s">
        <v>238</v>
      </c>
      <c r="AU151" s="18" t="s">
        <v>79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243</v>
      </c>
      <c r="BM151" s="18" t="s">
        <v>640</v>
      </c>
    </row>
    <row r="152" s="1" customFormat="1">
      <c r="B152" s="39"/>
      <c r="C152" s="40"/>
      <c r="D152" s="229" t="s">
        <v>245</v>
      </c>
      <c r="E152" s="40"/>
      <c r="F152" s="230" t="s">
        <v>1105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79</v>
      </c>
    </row>
    <row r="153" s="1" customFormat="1" ht="16.5" customHeight="1">
      <c r="B153" s="39"/>
      <c r="C153" s="217" t="s">
        <v>486</v>
      </c>
      <c r="D153" s="217" t="s">
        <v>238</v>
      </c>
      <c r="E153" s="218" t="s">
        <v>1015</v>
      </c>
      <c r="F153" s="219" t="s">
        <v>1016</v>
      </c>
      <c r="G153" s="220" t="s">
        <v>960</v>
      </c>
      <c r="H153" s="221">
        <v>1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243</v>
      </c>
      <c r="AT153" s="18" t="s">
        <v>238</v>
      </c>
      <c r="AU153" s="18" t="s">
        <v>79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243</v>
      </c>
      <c r="BM153" s="18" t="s">
        <v>647</v>
      </c>
    </row>
    <row r="154" s="1" customFormat="1">
      <c r="B154" s="39"/>
      <c r="C154" s="40"/>
      <c r="D154" s="229" t="s">
        <v>245</v>
      </c>
      <c r="E154" s="40"/>
      <c r="F154" s="230" t="s">
        <v>1016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79</v>
      </c>
    </row>
    <row r="155" s="1" customFormat="1" ht="16.5" customHeight="1">
      <c r="B155" s="39"/>
      <c r="C155" s="217" t="s">
        <v>492</v>
      </c>
      <c r="D155" s="217" t="s">
        <v>238</v>
      </c>
      <c r="E155" s="218" t="s">
        <v>1018</v>
      </c>
      <c r="F155" s="219" t="s">
        <v>1019</v>
      </c>
      <c r="G155" s="220" t="s">
        <v>692</v>
      </c>
      <c r="H155" s="221">
        <v>3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243</v>
      </c>
      <c r="AT155" s="18" t="s">
        <v>238</v>
      </c>
      <c r="AU155" s="18" t="s">
        <v>79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243</v>
      </c>
      <c r="BM155" s="18" t="s">
        <v>653</v>
      </c>
    </row>
    <row r="156" s="1" customFormat="1">
      <c r="B156" s="39"/>
      <c r="C156" s="40"/>
      <c r="D156" s="229" t="s">
        <v>245</v>
      </c>
      <c r="E156" s="40"/>
      <c r="F156" s="230" t="s">
        <v>1019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79</v>
      </c>
    </row>
    <row r="157" s="1" customFormat="1" ht="16.5" customHeight="1">
      <c r="B157" s="39"/>
      <c r="C157" s="217" t="s">
        <v>498</v>
      </c>
      <c r="D157" s="217" t="s">
        <v>238</v>
      </c>
      <c r="E157" s="218" t="s">
        <v>1020</v>
      </c>
      <c r="F157" s="219" t="s">
        <v>1021</v>
      </c>
      <c r="G157" s="220" t="s">
        <v>692</v>
      </c>
      <c r="H157" s="221">
        <v>3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243</v>
      </c>
      <c r="AT157" s="18" t="s">
        <v>238</v>
      </c>
      <c r="AU157" s="18" t="s">
        <v>79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664</v>
      </c>
    </row>
    <row r="158" s="1" customFormat="1">
      <c r="B158" s="39"/>
      <c r="C158" s="40"/>
      <c r="D158" s="229" t="s">
        <v>245</v>
      </c>
      <c r="E158" s="40"/>
      <c r="F158" s="230" t="s">
        <v>1021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79</v>
      </c>
    </row>
    <row r="159" s="1" customFormat="1" ht="16.5" customHeight="1">
      <c r="B159" s="39"/>
      <c r="C159" s="217" t="s">
        <v>504</v>
      </c>
      <c r="D159" s="217" t="s">
        <v>238</v>
      </c>
      <c r="E159" s="218" t="s">
        <v>1022</v>
      </c>
      <c r="F159" s="219" t="s">
        <v>1023</v>
      </c>
      <c r="G159" s="220" t="s">
        <v>692</v>
      </c>
      <c r="H159" s="221">
        <v>1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243</v>
      </c>
      <c r="AT159" s="18" t="s">
        <v>238</v>
      </c>
      <c r="AU159" s="18" t="s">
        <v>79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243</v>
      </c>
      <c r="BM159" s="18" t="s">
        <v>1027</v>
      </c>
    </row>
    <row r="160" s="1" customFormat="1">
      <c r="B160" s="39"/>
      <c r="C160" s="40"/>
      <c r="D160" s="229" t="s">
        <v>245</v>
      </c>
      <c r="E160" s="40"/>
      <c r="F160" s="230" t="s">
        <v>1023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79</v>
      </c>
    </row>
    <row r="161" s="1" customFormat="1" ht="16.5" customHeight="1">
      <c r="B161" s="39"/>
      <c r="C161" s="217" t="s">
        <v>510</v>
      </c>
      <c r="D161" s="217" t="s">
        <v>238</v>
      </c>
      <c r="E161" s="218" t="s">
        <v>1106</v>
      </c>
      <c r="F161" s="219" t="s">
        <v>1107</v>
      </c>
      <c r="G161" s="220" t="s">
        <v>692</v>
      </c>
      <c r="H161" s="221">
        <v>6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43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243</v>
      </c>
      <c r="AT161" s="18" t="s">
        <v>238</v>
      </c>
      <c r="AU161" s="18" t="s">
        <v>79</v>
      </c>
      <c r="AY161" s="18" t="s">
        <v>236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79</v>
      </c>
      <c r="BK161" s="228">
        <f>ROUND(I161*H161,2)</f>
        <v>0</v>
      </c>
      <c r="BL161" s="18" t="s">
        <v>243</v>
      </c>
      <c r="BM161" s="18" t="s">
        <v>687</v>
      </c>
    </row>
    <row r="162" s="1" customFormat="1">
      <c r="B162" s="39"/>
      <c r="C162" s="40"/>
      <c r="D162" s="229" t="s">
        <v>245</v>
      </c>
      <c r="E162" s="40"/>
      <c r="F162" s="230" t="s">
        <v>1107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245</v>
      </c>
      <c r="AU162" s="18" t="s">
        <v>79</v>
      </c>
    </row>
    <row r="163" s="1" customFormat="1" ht="16.5" customHeight="1">
      <c r="B163" s="39"/>
      <c r="C163" s="217" t="s">
        <v>517</v>
      </c>
      <c r="D163" s="217" t="s">
        <v>238</v>
      </c>
      <c r="E163" s="218" t="s">
        <v>1108</v>
      </c>
      <c r="F163" s="219" t="s">
        <v>1109</v>
      </c>
      <c r="G163" s="220" t="s">
        <v>692</v>
      </c>
      <c r="H163" s="221">
        <v>12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243</v>
      </c>
      <c r="AT163" s="18" t="s">
        <v>238</v>
      </c>
      <c r="AU163" s="18" t="s">
        <v>79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1033</v>
      </c>
    </row>
    <row r="164" s="1" customFormat="1">
      <c r="B164" s="39"/>
      <c r="C164" s="40"/>
      <c r="D164" s="229" t="s">
        <v>245</v>
      </c>
      <c r="E164" s="40"/>
      <c r="F164" s="230" t="s">
        <v>1109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79</v>
      </c>
    </row>
    <row r="165" s="11" customFormat="1" ht="25.92" customHeight="1">
      <c r="B165" s="201"/>
      <c r="C165" s="202"/>
      <c r="D165" s="203" t="s">
        <v>71</v>
      </c>
      <c r="E165" s="204" t="s">
        <v>101</v>
      </c>
      <c r="F165" s="204" t="s">
        <v>1024</v>
      </c>
      <c r="G165" s="202"/>
      <c r="H165" s="202"/>
      <c r="I165" s="205"/>
      <c r="J165" s="206">
        <f>BK165</f>
        <v>0</v>
      </c>
      <c r="K165" s="202"/>
      <c r="L165" s="207"/>
      <c r="M165" s="208"/>
      <c r="N165" s="209"/>
      <c r="O165" s="209"/>
      <c r="P165" s="210">
        <f>SUM(P166:P167)</f>
        <v>0</v>
      </c>
      <c r="Q165" s="209"/>
      <c r="R165" s="210">
        <f>SUM(R166:R167)</f>
        <v>0</v>
      </c>
      <c r="S165" s="209"/>
      <c r="T165" s="211">
        <f>SUM(T166:T167)</f>
        <v>0</v>
      </c>
      <c r="AR165" s="212" t="s">
        <v>79</v>
      </c>
      <c r="AT165" s="213" t="s">
        <v>71</v>
      </c>
      <c r="AU165" s="213" t="s">
        <v>72</v>
      </c>
      <c r="AY165" s="212" t="s">
        <v>236</v>
      </c>
      <c r="BK165" s="214">
        <f>SUM(BK166:BK167)</f>
        <v>0</v>
      </c>
    </row>
    <row r="166" s="1" customFormat="1" ht="16.5" customHeight="1">
      <c r="B166" s="39"/>
      <c r="C166" s="217" t="s">
        <v>523</v>
      </c>
      <c r="D166" s="217" t="s">
        <v>238</v>
      </c>
      <c r="E166" s="218" t="s">
        <v>1110</v>
      </c>
      <c r="F166" s="219" t="s">
        <v>1111</v>
      </c>
      <c r="G166" s="220" t="s">
        <v>692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243</v>
      </c>
      <c r="AT166" s="18" t="s">
        <v>238</v>
      </c>
      <c r="AU166" s="18" t="s">
        <v>79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243</v>
      </c>
      <c r="BM166" s="18" t="s">
        <v>1036</v>
      </c>
    </row>
    <row r="167" s="1" customFormat="1">
      <c r="B167" s="39"/>
      <c r="C167" s="40"/>
      <c r="D167" s="229" t="s">
        <v>245</v>
      </c>
      <c r="E167" s="40"/>
      <c r="F167" s="230" t="s">
        <v>1111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79</v>
      </c>
    </row>
    <row r="168" s="11" customFormat="1" ht="25.92" customHeight="1">
      <c r="B168" s="201"/>
      <c r="C168" s="202"/>
      <c r="D168" s="203" t="s">
        <v>71</v>
      </c>
      <c r="E168" s="204" t="s">
        <v>243</v>
      </c>
      <c r="F168" s="204" t="s">
        <v>1028</v>
      </c>
      <c r="G168" s="202"/>
      <c r="H168" s="202"/>
      <c r="I168" s="205"/>
      <c r="J168" s="206">
        <f>BK168</f>
        <v>0</v>
      </c>
      <c r="K168" s="202"/>
      <c r="L168" s="207"/>
      <c r="M168" s="208"/>
      <c r="N168" s="209"/>
      <c r="O168" s="209"/>
      <c r="P168" s="210">
        <f>SUM(P169:P174)</f>
        <v>0</v>
      </c>
      <c r="Q168" s="209"/>
      <c r="R168" s="210">
        <f>SUM(R169:R174)</f>
        <v>0</v>
      </c>
      <c r="S168" s="209"/>
      <c r="T168" s="211">
        <f>SUM(T169:T174)</f>
        <v>0</v>
      </c>
      <c r="AR168" s="212" t="s">
        <v>79</v>
      </c>
      <c r="AT168" s="213" t="s">
        <v>71</v>
      </c>
      <c r="AU168" s="213" t="s">
        <v>72</v>
      </c>
      <c r="AY168" s="212" t="s">
        <v>236</v>
      </c>
      <c r="BK168" s="214">
        <f>SUM(BK169:BK174)</f>
        <v>0</v>
      </c>
    </row>
    <row r="169" s="1" customFormat="1" ht="16.5" customHeight="1">
      <c r="B169" s="39"/>
      <c r="C169" s="217" t="s">
        <v>530</v>
      </c>
      <c r="D169" s="217" t="s">
        <v>238</v>
      </c>
      <c r="E169" s="218" t="s">
        <v>1112</v>
      </c>
      <c r="F169" s="219" t="s">
        <v>1113</v>
      </c>
      <c r="G169" s="220" t="s">
        <v>692</v>
      </c>
      <c r="H169" s="221">
        <v>1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43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243</v>
      </c>
      <c r="AT169" s="18" t="s">
        <v>238</v>
      </c>
      <c r="AU169" s="18" t="s">
        <v>79</v>
      </c>
      <c r="AY169" s="18" t="s">
        <v>236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79</v>
      </c>
      <c r="BK169" s="228">
        <f>ROUND(I169*H169,2)</f>
        <v>0</v>
      </c>
      <c r="BL169" s="18" t="s">
        <v>243</v>
      </c>
      <c r="BM169" s="18" t="s">
        <v>1040</v>
      </c>
    </row>
    <row r="170" s="1" customFormat="1">
      <c r="B170" s="39"/>
      <c r="C170" s="40"/>
      <c r="D170" s="229" t="s">
        <v>245</v>
      </c>
      <c r="E170" s="40"/>
      <c r="F170" s="230" t="s">
        <v>1113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245</v>
      </c>
      <c r="AU170" s="18" t="s">
        <v>79</v>
      </c>
    </row>
    <row r="171" s="1" customFormat="1" ht="16.5" customHeight="1">
      <c r="B171" s="39"/>
      <c r="C171" s="217" t="s">
        <v>538</v>
      </c>
      <c r="D171" s="217" t="s">
        <v>238</v>
      </c>
      <c r="E171" s="218" t="s">
        <v>1031</v>
      </c>
      <c r="F171" s="219" t="s">
        <v>1032</v>
      </c>
      <c r="G171" s="220" t="s">
        <v>692</v>
      </c>
      <c r="H171" s="221">
        <v>2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43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243</v>
      </c>
      <c r="AT171" s="18" t="s">
        <v>238</v>
      </c>
      <c r="AU171" s="18" t="s">
        <v>79</v>
      </c>
      <c r="AY171" s="18" t="s">
        <v>236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79</v>
      </c>
      <c r="BK171" s="228">
        <f>ROUND(I171*H171,2)</f>
        <v>0</v>
      </c>
      <c r="BL171" s="18" t="s">
        <v>243</v>
      </c>
      <c r="BM171" s="18" t="s">
        <v>1043</v>
      </c>
    </row>
    <row r="172" s="1" customFormat="1">
      <c r="B172" s="39"/>
      <c r="C172" s="40"/>
      <c r="D172" s="229" t="s">
        <v>245</v>
      </c>
      <c r="E172" s="40"/>
      <c r="F172" s="230" t="s">
        <v>1032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245</v>
      </c>
      <c r="AU172" s="18" t="s">
        <v>79</v>
      </c>
    </row>
    <row r="173" s="1" customFormat="1" ht="16.5" customHeight="1">
      <c r="B173" s="39"/>
      <c r="C173" s="217" t="s">
        <v>544</v>
      </c>
      <c r="D173" s="217" t="s">
        <v>238</v>
      </c>
      <c r="E173" s="218" t="s">
        <v>1034</v>
      </c>
      <c r="F173" s="219" t="s">
        <v>1035</v>
      </c>
      <c r="G173" s="220" t="s">
        <v>318</v>
      </c>
      <c r="H173" s="221">
        <v>40</v>
      </c>
      <c r="I173" s="222"/>
      <c r="J173" s="223">
        <f>ROUND(I173*H173,2)</f>
        <v>0</v>
      </c>
      <c r="K173" s="219" t="s">
        <v>19</v>
      </c>
      <c r="L173" s="44"/>
      <c r="M173" s="224" t="s">
        <v>19</v>
      </c>
      <c r="N173" s="225" t="s">
        <v>43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243</v>
      </c>
      <c r="AT173" s="18" t="s">
        <v>238</v>
      </c>
      <c r="AU173" s="18" t="s">
        <v>79</v>
      </c>
      <c r="AY173" s="18" t="s">
        <v>236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79</v>
      </c>
      <c r="BK173" s="228">
        <f>ROUND(I173*H173,2)</f>
        <v>0</v>
      </c>
      <c r="BL173" s="18" t="s">
        <v>243</v>
      </c>
      <c r="BM173" s="18" t="s">
        <v>1047</v>
      </c>
    </row>
    <row r="174" s="1" customFormat="1">
      <c r="B174" s="39"/>
      <c r="C174" s="40"/>
      <c r="D174" s="229" t="s">
        <v>245</v>
      </c>
      <c r="E174" s="40"/>
      <c r="F174" s="230" t="s">
        <v>1035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245</v>
      </c>
      <c r="AU174" s="18" t="s">
        <v>79</v>
      </c>
    </row>
    <row r="175" s="11" customFormat="1" ht="25.92" customHeight="1">
      <c r="B175" s="201"/>
      <c r="C175" s="202"/>
      <c r="D175" s="203" t="s">
        <v>71</v>
      </c>
      <c r="E175" s="204" t="s">
        <v>286</v>
      </c>
      <c r="F175" s="204" t="s">
        <v>1037</v>
      </c>
      <c r="G175" s="202"/>
      <c r="H175" s="202"/>
      <c r="I175" s="205"/>
      <c r="J175" s="206">
        <f>BK175</f>
        <v>0</v>
      </c>
      <c r="K175" s="202"/>
      <c r="L175" s="207"/>
      <c r="M175" s="208"/>
      <c r="N175" s="209"/>
      <c r="O175" s="209"/>
      <c r="P175" s="210">
        <f>SUM(P176:P179)</f>
        <v>0</v>
      </c>
      <c r="Q175" s="209"/>
      <c r="R175" s="210">
        <f>SUM(R176:R179)</f>
        <v>0</v>
      </c>
      <c r="S175" s="209"/>
      <c r="T175" s="211">
        <f>SUM(T176:T179)</f>
        <v>0</v>
      </c>
      <c r="AR175" s="212" t="s">
        <v>79</v>
      </c>
      <c r="AT175" s="213" t="s">
        <v>71</v>
      </c>
      <c r="AU175" s="213" t="s">
        <v>72</v>
      </c>
      <c r="AY175" s="212" t="s">
        <v>236</v>
      </c>
      <c r="BK175" s="214">
        <f>SUM(BK176:BK179)</f>
        <v>0</v>
      </c>
    </row>
    <row r="176" s="1" customFormat="1" ht="16.5" customHeight="1">
      <c r="B176" s="39"/>
      <c r="C176" s="217" t="s">
        <v>550</v>
      </c>
      <c r="D176" s="217" t="s">
        <v>238</v>
      </c>
      <c r="E176" s="218" t="s">
        <v>1038</v>
      </c>
      <c r="F176" s="219" t="s">
        <v>1039</v>
      </c>
      <c r="G176" s="220" t="s">
        <v>692</v>
      </c>
      <c r="H176" s="221">
        <v>2</v>
      </c>
      <c r="I176" s="222"/>
      <c r="J176" s="223">
        <f>ROUND(I176*H176,2)</f>
        <v>0</v>
      </c>
      <c r="K176" s="219" t="s">
        <v>19</v>
      </c>
      <c r="L176" s="44"/>
      <c r="M176" s="224" t="s">
        <v>19</v>
      </c>
      <c r="N176" s="225" t="s">
        <v>43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243</v>
      </c>
      <c r="AT176" s="18" t="s">
        <v>238</v>
      </c>
      <c r="AU176" s="18" t="s">
        <v>79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243</v>
      </c>
      <c r="BM176" s="18" t="s">
        <v>1051</v>
      </c>
    </row>
    <row r="177" s="1" customFormat="1">
      <c r="B177" s="39"/>
      <c r="C177" s="40"/>
      <c r="D177" s="229" t="s">
        <v>245</v>
      </c>
      <c r="E177" s="40"/>
      <c r="F177" s="230" t="s">
        <v>1039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79</v>
      </c>
    </row>
    <row r="178" s="1" customFormat="1" ht="16.5" customHeight="1">
      <c r="B178" s="39"/>
      <c r="C178" s="217" t="s">
        <v>556</v>
      </c>
      <c r="D178" s="217" t="s">
        <v>238</v>
      </c>
      <c r="E178" s="218" t="s">
        <v>1041</v>
      </c>
      <c r="F178" s="219" t="s">
        <v>1042</v>
      </c>
      <c r="G178" s="220" t="s">
        <v>692</v>
      </c>
      <c r="H178" s="221">
        <v>1</v>
      </c>
      <c r="I178" s="222"/>
      <c r="J178" s="223">
        <f>ROUND(I178*H178,2)</f>
        <v>0</v>
      </c>
      <c r="K178" s="219" t="s">
        <v>19</v>
      </c>
      <c r="L178" s="44"/>
      <c r="M178" s="224" t="s">
        <v>19</v>
      </c>
      <c r="N178" s="225" t="s">
        <v>43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243</v>
      </c>
      <c r="AT178" s="18" t="s">
        <v>238</v>
      </c>
      <c r="AU178" s="18" t="s">
        <v>79</v>
      </c>
      <c r="AY178" s="18" t="s">
        <v>236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79</v>
      </c>
      <c r="BK178" s="228">
        <f>ROUND(I178*H178,2)</f>
        <v>0</v>
      </c>
      <c r="BL178" s="18" t="s">
        <v>243</v>
      </c>
      <c r="BM178" s="18" t="s">
        <v>1054</v>
      </c>
    </row>
    <row r="179" s="1" customFormat="1">
      <c r="B179" s="39"/>
      <c r="C179" s="40"/>
      <c r="D179" s="229" t="s">
        <v>245</v>
      </c>
      <c r="E179" s="40"/>
      <c r="F179" s="230" t="s">
        <v>1042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245</v>
      </c>
      <c r="AU179" s="18" t="s">
        <v>79</v>
      </c>
    </row>
    <row r="180" s="11" customFormat="1" ht="25.92" customHeight="1">
      <c r="B180" s="201"/>
      <c r="C180" s="202"/>
      <c r="D180" s="203" t="s">
        <v>71</v>
      </c>
      <c r="E180" s="204" t="s">
        <v>292</v>
      </c>
      <c r="F180" s="204" t="s">
        <v>1044</v>
      </c>
      <c r="G180" s="202"/>
      <c r="H180" s="202"/>
      <c r="I180" s="205"/>
      <c r="J180" s="206">
        <f>BK180</f>
        <v>0</v>
      </c>
      <c r="K180" s="202"/>
      <c r="L180" s="207"/>
      <c r="M180" s="208"/>
      <c r="N180" s="209"/>
      <c r="O180" s="209"/>
      <c r="P180" s="210">
        <f>SUM(P181:P186)</f>
        <v>0</v>
      </c>
      <c r="Q180" s="209"/>
      <c r="R180" s="210">
        <f>SUM(R181:R186)</f>
        <v>0</v>
      </c>
      <c r="S180" s="209"/>
      <c r="T180" s="211">
        <f>SUM(T181:T186)</f>
        <v>0</v>
      </c>
      <c r="AR180" s="212" t="s">
        <v>79</v>
      </c>
      <c r="AT180" s="213" t="s">
        <v>71</v>
      </c>
      <c r="AU180" s="213" t="s">
        <v>72</v>
      </c>
      <c r="AY180" s="212" t="s">
        <v>236</v>
      </c>
      <c r="BK180" s="214">
        <f>SUM(BK181:BK186)</f>
        <v>0</v>
      </c>
    </row>
    <row r="181" s="1" customFormat="1" ht="16.5" customHeight="1">
      <c r="B181" s="39"/>
      <c r="C181" s="217" t="s">
        <v>562</v>
      </c>
      <c r="D181" s="217" t="s">
        <v>238</v>
      </c>
      <c r="E181" s="218" t="s">
        <v>1045</v>
      </c>
      <c r="F181" s="219" t="s">
        <v>1046</v>
      </c>
      <c r="G181" s="220" t="s">
        <v>960</v>
      </c>
      <c r="H181" s="221">
        <v>1</v>
      </c>
      <c r="I181" s="222"/>
      <c r="J181" s="223">
        <f>ROUND(I181*H181,2)</f>
        <v>0</v>
      </c>
      <c r="K181" s="219" t="s">
        <v>19</v>
      </c>
      <c r="L181" s="44"/>
      <c r="M181" s="224" t="s">
        <v>19</v>
      </c>
      <c r="N181" s="225" t="s">
        <v>43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243</v>
      </c>
      <c r="AT181" s="18" t="s">
        <v>238</v>
      </c>
      <c r="AU181" s="18" t="s">
        <v>79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1058</v>
      </c>
    </row>
    <row r="182" s="1" customFormat="1">
      <c r="B182" s="39"/>
      <c r="C182" s="40"/>
      <c r="D182" s="229" t="s">
        <v>245</v>
      </c>
      <c r="E182" s="40"/>
      <c r="F182" s="230" t="s">
        <v>1046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79</v>
      </c>
    </row>
    <row r="183" s="1" customFormat="1" ht="16.5" customHeight="1">
      <c r="B183" s="39"/>
      <c r="C183" s="217" t="s">
        <v>569</v>
      </c>
      <c r="D183" s="217" t="s">
        <v>238</v>
      </c>
      <c r="E183" s="218" t="s">
        <v>1049</v>
      </c>
      <c r="F183" s="219" t="s">
        <v>1050</v>
      </c>
      <c r="G183" s="220" t="s">
        <v>692</v>
      </c>
      <c r="H183" s="221">
        <v>2</v>
      </c>
      <c r="I183" s="222"/>
      <c r="J183" s="223">
        <f>ROUND(I183*H183,2)</f>
        <v>0</v>
      </c>
      <c r="K183" s="219" t="s">
        <v>19</v>
      </c>
      <c r="L183" s="44"/>
      <c r="M183" s="224" t="s">
        <v>19</v>
      </c>
      <c r="N183" s="225" t="s">
        <v>43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243</v>
      </c>
      <c r="AT183" s="18" t="s">
        <v>238</v>
      </c>
      <c r="AU183" s="18" t="s">
        <v>79</v>
      </c>
      <c r="AY183" s="18" t="s">
        <v>236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79</v>
      </c>
      <c r="BK183" s="228">
        <f>ROUND(I183*H183,2)</f>
        <v>0</v>
      </c>
      <c r="BL183" s="18" t="s">
        <v>243</v>
      </c>
      <c r="BM183" s="18" t="s">
        <v>1063</v>
      </c>
    </row>
    <row r="184" s="1" customFormat="1">
      <c r="B184" s="39"/>
      <c r="C184" s="40"/>
      <c r="D184" s="229" t="s">
        <v>245</v>
      </c>
      <c r="E184" s="40"/>
      <c r="F184" s="230" t="s">
        <v>1050</v>
      </c>
      <c r="G184" s="40"/>
      <c r="H184" s="40"/>
      <c r="I184" s="144"/>
      <c r="J184" s="40"/>
      <c r="K184" s="40"/>
      <c r="L184" s="44"/>
      <c r="M184" s="231"/>
      <c r="N184" s="80"/>
      <c r="O184" s="80"/>
      <c r="P184" s="80"/>
      <c r="Q184" s="80"/>
      <c r="R184" s="80"/>
      <c r="S184" s="80"/>
      <c r="T184" s="81"/>
      <c r="AT184" s="18" t="s">
        <v>245</v>
      </c>
      <c r="AU184" s="18" t="s">
        <v>79</v>
      </c>
    </row>
    <row r="185" s="1" customFormat="1" ht="16.5" customHeight="1">
      <c r="B185" s="39"/>
      <c r="C185" s="217" t="s">
        <v>575</v>
      </c>
      <c r="D185" s="217" t="s">
        <v>238</v>
      </c>
      <c r="E185" s="218" t="s">
        <v>1052</v>
      </c>
      <c r="F185" s="219" t="s">
        <v>1053</v>
      </c>
      <c r="G185" s="220" t="s">
        <v>692</v>
      </c>
      <c r="H185" s="221">
        <v>2</v>
      </c>
      <c r="I185" s="222"/>
      <c r="J185" s="223">
        <f>ROUND(I185*H185,2)</f>
        <v>0</v>
      </c>
      <c r="K185" s="219" t="s">
        <v>19</v>
      </c>
      <c r="L185" s="44"/>
      <c r="M185" s="224" t="s">
        <v>19</v>
      </c>
      <c r="N185" s="225" t="s">
        <v>43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243</v>
      </c>
      <c r="AT185" s="18" t="s">
        <v>238</v>
      </c>
      <c r="AU185" s="18" t="s">
        <v>79</v>
      </c>
      <c r="AY185" s="18" t="s">
        <v>236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79</v>
      </c>
      <c r="BK185" s="228">
        <f>ROUND(I185*H185,2)</f>
        <v>0</v>
      </c>
      <c r="BL185" s="18" t="s">
        <v>243</v>
      </c>
      <c r="BM185" s="18" t="s">
        <v>1066</v>
      </c>
    </row>
    <row r="186" s="1" customFormat="1">
      <c r="B186" s="39"/>
      <c r="C186" s="40"/>
      <c r="D186" s="229" t="s">
        <v>245</v>
      </c>
      <c r="E186" s="40"/>
      <c r="F186" s="230" t="s">
        <v>1053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245</v>
      </c>
      <c r="AU186" s="18" t="s">
        <v>79</v>
      </c>
    </row>
    <row r="187" s="11" customFormat="1" ht="25.92" customHeight="1">
      <c r="B187" s="201"/>
      <c r="C187" s="202"/>
      <c r="D187" s="203" t="s">
        <v>71</v>
      </c>
      <c r="E187" s="204" t="s">
        <v>300</v>
      </c>
      <c r="F187" s="204" t="s">
        <v>1114</v>
      </c>
      <c r="G187" s="202"/>
      <c r="H187" s="202"/>
      <c r="I187" s="205"/>
      <c r="J187" s="206">
        <f>BK187</f>
        <v>0</v>
      </c>
      <c r="K187" s="202"/>
      <c r="L187" s="207"/>
      <c r="M187" s="208"/>
      <c r="N187" s="209"/>
      <c r="O187" s="209"/>
      <c r="P187" s="210">
        <f>SUM(P188:P191)</f>
        <v>0</v>
      </c>
      <c r="Q187" s="209"/>
      <c r="R187" s="210">
        <f>SUM(R188:R191)</f>
        <v>0</v>
      </c>
      <c r="S187" s="209"/>
      <c r="T187" s="211">
        <f>SUM(T188:T191)</f>
        <v>0</v>
      </c>
      <c r="AR187" s="212" t="s">
        <v>79</v>
      </c>
      <c r="AT187" s="213" t="s">
        <v>71</v>
      </c>
      <c r="AU187" s="213" t="s">
        <v>72</v>
      </c>
      <c r="AY187" s="212" t="s">
        <v>236</v>
      </c>
      <c r="BK187" s="214">
        <f>SUM(BK188:BK191)</f>
        <v>0</v>
      </c>
    </row>
    <row r="188" s="1" customFormat="1" ht="16.5" customHeight="1">
      <c r="B188" s="39"/>
      <c r="C188" s="217" t="s">
        <v>584</v>
      </c>
      <c r="D188" s="217" t="s">
        <v>238</v>
      </c>
      <c r="E188" s="218" t="s">
        <v>1115</v>
      </c>
      <c r="F188" s="219" t="s">
        <v>1116</v>
      </c>
      <c r="G188" s="220" t="s">
        <v>692</v>
      </c>
      <c r="H188" s="221">
        <v>1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43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243</v>
      </c>
      <c r="AT188" s="18" t="s">
        <v>238</v>
      </c>
      <c r="AU188" s="18" t="s">
        <v>79</v>
      </c>
      <c r="AY188" s="18" t="s">
        <v>236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79</v>
      </c>
      <c r="BK188" s="228">
        <f>ROUND(I188*H188,2)</f>
        <v>0</v>
      </c>
      <c r="BL188" s="18" t="s">
        <v>243</v>
      </c>
      <c r="BM188" s="18" t="s">
        <v>1069</v>
      </c>
    </row>
    <row r="189" s="1" customFormat="1">
      <c r="B189" s="39"/>
      <c r="C189" s="40"/>
      <c r="D189" s="229" t="s">
        <v>245</v>
      </c>
      <c r="E189" s="40"/>
      <c r="F189" s="230" t="s">
        <v>1116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245</v>
      </c>
      <c r="AU189" s="18" t="s">
        <v>79</v>
      </c>
    </row>
    <row r="190" s="1" customFormat="1" ht="16.5" customHeight="1">
      <c r="B190" s="39"/>
      <c r="C190" s="217" t="s">
        <v>592</v>
      </c>
      <c r="D190" s="217" t="s">
        <v>238</v>
      </c>
      <c r="E190" s="218" t="s">
        <v>1117</v>
      </c>
      <c r="F190" s="219" t="s">
        <v>1118</v>
      </c>
      <c r="G190" s="220" t="s">
        <v>692</v>
      </c>
      <c r="H190" s="221">
        <v>23</v>
      </c>
      <c r="I190" s="222"/>
      <c r="J190" s="223">
        <f>ROUND(I190*H190,2)</f>
        <v>0</v>
      </c>
      <c r="K190" s="219" t="s">
        <v>19</v>
      </c>
      <c r="L190" s="44"/>
      <c r="M190" s="224" t="s">
        <v>19</v>
      </c>
      <c r="N190" s="225" t="s">
        <v>43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243</v>
      </c>
      <c r="AT190" s="18" t="s">
        <v>238</v>
      </c>
      <c r="AU190" s="18" t="s">
        <v>79</v>
      </c>
      <c r="AY190" s="18" t="s">
        <v>236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79</v>
      </c>
      <c r="BK190" s="228">
        <f>ROUND(I190*H190,2)</f>
        <v>0</v>
      </c>
      <c r="BL190" s="18" t="s">
        <v>243</v>
      </c>
      <c r="BM190" s="18" t="s">
        <v>1072</v>
      </c>
    </row>
    <row r="191" s="1" customFormat="1">
      <c r="B191" s="39"/>
      <c r="C191" s="40"/>
      <c r="D191" s="229" t="s">
        <v>245</v>
      </c>
      <c r="E191" s="40"/>
      <c r="F191" s="230" t="s">
        <v>1118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245</v>
      </c>
      <c r="AU191" s="18" t="s">
        <v>79</v>
      </c>
    </row>
    <row r="192" s="11" customFormat="1" ht="25.92" customHeight="1">
      <c r="B192" s="201"/>
      <c r="C192" s="202"/>
      <c r="D192" s="203" t="s">
        <v>71</v>
      </c>
      <c r="E192" s="204" t="s">
        <v>305</v>
      </c>
      <c r="F192" s="204" t="s">
        <v>1055</v>
      </c>
      <c r="G192" s="202"/>
      <c r="H192" s="202"/>
      <c r="I192" s="205"/>
      <c r="J192" s="206">
        <f>BK192</f>
        <v>0</v>
      </c>
      <c r="K192" s="202"/>
      <c r="L192" s="207"/>
      <c r="M192" s="208"/>
      <c r="N192" s="209"/>
      <c r="O192" s="209"/>
      <c r="P192" s="210">
        <f>SUM(P193:P195)</f>
        <v>0</v>
      </c>
      <c r="Q192" s="209"/>
      <c r="R192" s="210">
        <f>SUM(R193:R195)</f>
        <v>0</v>
      </c>
      <c r="S192" s="209"/>
      <c r="T192" s="211">
        <f>SUM(T193:T195)</f>
        <v>0</v>
      </c>
      <c r="AR192" s="212" t="s">
        <v>79</v>
      </c>
      <c r="AT192" s="213" t="s">
        <v>71</v>
      </c>
      <c r="AU192" s="213" t="s">
        <v>72</v>
      </c>
      <c r="AY192" s="212" t="s">
        <v>236</v>
      </c>
      <c r="BK192" s="214">
        <f>SUM(BK193:BK195)</f>
        <v>0</v>
      </c>
    </row>
    <row r="193" s="1" customFormat="1" ht="16.5" customHeight="1">
      <c r="B193" s="39"/>
      <c r="C193" s="217" t="s">
        <v>597</v>
      </c>
      <c r="D193" s="217" t="s">
        <v>238</v>
      </c>
      <c r="E193" s="218" t="s">
        <v>1056</v>
      </c>
      <c r="F193" s="219" t="s">
        <v>1057</v>
      </c>
      <c r="G193" s="220" t="s">
        <v>960</v>
      </c>
      <c r="H193" s="221">
        <v>1</v>
      </c>
      <c r="I193" s="222"/>
      <c r="J193" s="223">
        <f>ROUND(I193*H193,2)</f>
        <v>0</v>
      </c>
      <c r="K193" s="219" t="s">
        <v>19</v>
      </c>
      <c r="L193" s="44"/>
      <c r="M193" s="224" t="s">
        <v>19</v>
      </c>
      <c r="N193" s="225" t="s">
        <v>43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243</v>
      </c>
      <c r="AT193" s="18" t="s">
        <v>238</v>
      </c>
      <c r="AU193" s="18" t="s">
        <v>79</v>
      </c>
      <c r="AY193" s="18" t="s">
        <v>236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79</v>
      </c>
      <c r="BK193" s="228">
        <f>ROUND(I193*H193,2)</f>
        <v>0</v>
      </c>
      <c r="BL193" s="18" t="s">
        <v>243</v>
      </c>
      <c r="BM193" s="18" t="s">
        <v>1075</v>
      </c>
    </row>
    <row r="194" s="1" customFormat="1">
      <c r="B194" s="39"/>
      <c r="C194" s="40"/>
      <c r="D194" s="229" t="s">
        <v>245</v>
      </c>
      <c r="E194" s="40"/>
      <c r="F194" s="230" t="s">
        <v>1057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245</v>
      </c>
      <c r="AU194" s="18" t="s">
        <v>79</v>
      </c>
    </row>
    <row r="195" s="1" customFormat="1">
      <c r="B195" s="39"/>
      <c r="C195" s="40"/>
      <c r="D195" s="229" t="s">
        <v>247</v>
      </c>
      <c r="E195" s="40"/>
      <c r="F195" s="232" t="s">
        <v>1119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247</v>
      </c>
      <c r="AU195" s="18" t="s">
        <v>79</v>
      </c>
    </row>
    <row r="196" s="11" customFormat="1" ht="25.92" customHeight="1">
      <c r="B196" s="201"/>
      <c r="C196" s="202"/>
      <c r="D196" s="203" t="s">
        <v>71</v>
      </c>
      <c r="E196" s="204" t="s">
        <v>310</v>
      </c>
      <c r="F196" s="204" t="s">
        <v>1060</v>
      </c>
      <c r="G196" s="202"/>
      <c r="H196" s="202"/>
      <c r="I196" s="205"/>
      <c r="J196" s="206">
        <f>BK196</f>
        <v>0</v>
      </c>
      <c r="K196" s="202"/>
      <c r="L196" s="207"/>
      <c r="M196" s="208"/>
      <c r="N196" s="209"/>
      <c r="O196" s="209"/>
      <c r="P196" s="210">
        <f>SUM(P197:P224)</f>
        <v>0</v>
      </c>
      <c r="Q196" s="209"/>
      <c r="R196" s="210">
        <f>SUM(R197:R224)</f>
        <v>0</v>
      </c>
      <c r="S196" s="209"/>
      <c r="T196" s="211">
        <f>SUM(T197:T224)</f>
        <v>0</v>
      </c>
      <c r="AR196" s="212" t="s">
        <v>79</v>
      </c>
      <c r="AT196" s="213" t="s">
        <v>71</v>
      </c>
      <c r="AU196" s="213" t="s">
        <v>72</v>
      </c>
      <c r="AY196" s="212" t="s">
        <v>236</v>
      </c>
      <c r="BK196" s="214">
        <f>SUM(BK197:BK224)</f>
        <v>0</v>
      </c>
    </row>
    <row r="197" s="1" customFormat="1" ht="16.5" customHeight="1">
      <c r="B197" s="39"/>
      <c r="C197" s="260" t="s">
        <v>601</v>
      </c>
      <c r="D197" s="260" t="s">
        <v>680</v>
      </c>
      <c r="E197" s="261" t="s">
        <v>1061</v>
      </c>
      <c r="F197" s="262" t="s">
        <v>1062</v>
      </c>
      <c r="G197" s="263" t="s">
        <v>692</v>
      </c>
      <c r="H197" s="264">
        <v>240</v>
      </c>
      <c r="I197" s="265"/>
      <c r="J197" s="266">
        <f>ROUND(I197*H197,2)</f>
        <v>0</v>
      </c>
      <c r="K197" s="262" t="s">
        <v>19</v>
      </c>
      <c r="L197" s="267"/>
      <c r="M197" s="268" t="s">
        <v>19</v>
      </c>
      <c r="N197" s="269" t="s">
        <v>43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305</v>
      </c>
      <c r="AT197" s="18" t="s">
        <v>680</v>
      </c>
      <c r="AU197" s="18" t="s">
        <v>79</v>
      </c>
      <c r="AY197" s="18" t="s">
        <v>236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79</v>
      </c>
      <c r="BK197" s="228">
        <f>ROUND(I197*H197,2)</f>
        <v>0</v>
      </c>
      <c r="BL197" s="18" t="s">
        <v>243</v>
      </c>
      <c r="BM197" s="18" t="s">
        <v>1078</v>
      </c>
    </row>
    <row r="198" s="1" customFormat="1">
      <c r="B198" s="39"/>
      <c r="C198" s="40"/>
      <c r="D198" s="229" t="s">
        <v>245</v>
      </c>
      <c r="E198" s="40"/>
      <c r="F198" s="230" t="s">
        <v>1062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245</v>
      </c>
      <c r="AU198" s="18" t="s">
        <v>79</v>
      </c>
    </row>
    <row r="199" s="1" customFormat="1" ht="16.5" customHeight="1">
      <c r="B199" s="39"/>
      <c r="C199" s="260" t="s">
        <v>607</v>
      </c>
      <c r="D199" s="260" t="s">
        <v>680</v>
      </c>
      <c r="E199" s="261" t="s">
        <v>1064</v>
      </c>
      <c r="F199" s="262" t="s">
        <v>1065</v>
      </c>
      <c r="G199" s="263" t="s">
        <v>318</v>
      </c>
      <c r="H199" s="264">
        <v>16</v>
      </c>
      <c r="I199" s="265"/>
      <c r="J199" s="266">
        <f>ROUND(I199*H199,2)</f>
        <v>0</v>
      </c>
      <c r="K199" s="262" t="s">
        <v>19</v>
      </c>
      <c r="L199" s="267"/>
      <c r="M199" s="268" t="s">
        <v>19</v>
      </c>
      <c r="N199" s="269" t="s">
        <v>43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305</v>
      </c>
      <c r="AT199" s="18" t="s">
        <v>680</v>
      </c>
      <c r="AU199" s="18" t="s">
        <v>79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243</v>
      </c>
      <c r="BM199" s="18" t="s">
        <v>1081</v>
      </c>
    </row>
    <row r="200" s="1" customFormat="1">
      <c r="B200" s="39"/>
      <c r="C200" s="40"/>
      <c r="D200" s="229" t="s">
        <v>245</v>
      </c>
      <c r="E200" s="40"/>
      <c r="F200" s="230" t="s">
        <v>1065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79</v>
      </c>
    </row>
    <row r="201" s="1" customFormat="1" ht="16.5" customHeight="1">
      <c r="B201" s="39"/>
      <c r="C201" s="260" t="s">
        <v>613</v>
      </c>
      <c r="D201" s="260" t="s">
        <v>680</v>
      </c>
      <c r="E201" s="261" t="s">
        <v>1067</v>
      </c>
      <c r="F201" s="262" t="s">
        <v>1068</v>
      </c>
      <c r="G201" s="263" t="s">
        <v>318</v>
      </c>
      <c r="H201" s="264">
        <v>215</v>
      </c>
      <c r="I201" s="265"/>
      <c r="J201" s="266">
        <f>ROUND(I201*H201,2)</f>
        <v>0</v>
      </c>
      <c r="K201" s="262" t="s">
        <v>19</v>
      </c>
      <c r="L201" s="267"/>
      <c r="M201" s="268" t="s">
        <v>19</v>
      </c>
      <c r="N201" s="269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305</v>
      </c>
      <c r="AT201" s="18" t="s">
        <v>680</v>
      </c>
      <c r="AU201" s="18" t="s">
        <v>79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243</v>
      </c>
      <c r="BM201" s="18" t="s">
        <v>1084</v>
      </c>
    </row>
    <row r="202" s="1" customFormat="1">
      <c r="B202" s="39"/>
      <c r="C202" s="40"/>
      <c r="D202" s="229" t="s">
        <v>245</v>
      </c>
      <c r="E202" s="40"/>
      <c r="F202" s="230" t="s">
        <v>1068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79</v>
      </c>
    </row>
    <row r="203" s="1" customFormat="1" ht="16.5" customHeight="1">
      <c r="B203" s="39"/>
      <c r="C203" s="260" t="s">
        <v>619</v>
      </c>
      <c r="D203" s="260" t="s">
        <v>680</v>
      </c>
      <c r="E203" s="261" t="s">
        <v>1070</v>
      </c>
      <c r="F203" s="262" t="s">
        <v>1071</v>
      </c>
      <c r="G203" s="263" t="s">
        <v>318</v>
      </c>
      <c r="H203" s="264">
        <v>260</v>
      </c>
      <c r="I203" s="265"/>
      <c r="J203" s="266">
        <f>ROUND(I203*H203,2)</f>
        <v>0</v>
      </c>
      <c r="K203" s="262" t="s">
        <v>19</v>
      </c>
      <c r="L203" s="267"/>
      <c r="M203" s="268" t="s">
        <v>19</v>
      </c>
      <c r="N203" s="269" t="s">
        <v>43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305</v>
      </c>
      <c r="AT203" s="18" t="s">
        <v>680</v>
      </c>
      <c r="AU203" s="18" t="s">
        <v>79</v>
      </c>
      <c r="AY203" s="18" t="s">
        <v>236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79</v>
      </c>
      <c r="BK203" s="228">
        <f>ROUND(I203*H203,2)</f>
        <v>0</v>
      </c>
      <c r="BL203" s="18" t="s">
        <v>243</v>
      </c>
      <c r="BM203" s="18" t="s">
        <v>1087</v>
      </c>
    </row>
    <row r="204" s="1" customFormat="1">
      <c r="B204" s="39"/>
      <c r="C204" s="40"/>
      <c r="D204" s="229" t="s">
        <v>245</v>
      </c>
      <c r="E204" s="40"/>
      <c r="F204" s="230" t="s">
        <v>1071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245</v>
      </c>
      <c r="AU204" s="18" t="s">
        <v>79</v>
      </c>
    </row>
    <row r="205" s="1" customFormat="1" ht="16.5" customHeight="1">
      <c r="B205" s="39"/>
      <c r="C205" s="260" t="s">
        <v>622</v>
      </c>
      <c r="D205" s="260" t="s">
        <v>680</v>
      </c>
      <c r="E205" s="261" t="s">
        <v>1073</v>
      </c>
      <c r="F205" s="262" t="s">
        <v>1074</v>
      </c>
      <c r="G205" s="263" t="s">
        <v>692</v>
      </c>
      <c r="H205" s="264">
        <v>1</v>
      </c>
      <c r="I205" s="265"/>
      <c r="J205" s="266">
        <f>ROUND(I205*H205,2)</f>
        <v>0</v>
      </c>
      <c r="K205" s="262" t="s">
        <v>19</v>
      </c>
      <c r="L205" s="267"/>
      <c r="M205" s="268" t="s">
        <v>19</v>
      </c>
      <c r="N205" s="269" t="s">
        <v>43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305</v>
      </c>
      <c r="AT205" s="18" t="s">
        <v>680</v>
      </c>
      <c r="AU205" s="18" t="s">
        <v>79</v>
      </c>
      <c r="AY205" s="18" t="s">
        <v>236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79</v>
      </c>
      <c r="BK205" s="228">
        <f>ROUND(I205*H205,2)</f>
        <v>0</v>
      </c>
      <c r="BL205" s="18" t="s">
        <v>243</v>
      </c>
      <c r="BM205" s="18" t="s">
        <v>1090</v>
      </c>
    </row>
    <row r="206" s="1" customFormat="1">
      <c r="B206" s="39"/>
      <c r="C206" s="40"/>
      <c r="D206" s="229" t="s">
        <v>245</v>
      </c>
      <c r="E206" s="40"/>
      <c r="F206" s="230" t="s">
        <v>1074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245</v>
      </c>
      <c r="AU206" s="18" t="s">
        <v>79</v>
      </c>
    </row>
    <row r="207" s="1" customFormat="1" ht="16.5" customHeight="1">
      <c r="B207" s="39"/>
      <c r="C207" s="260" t="s">
        <v>626</v>
      </c>
      <c r="D207" s="260" t="s">
        <v>680</v>
      </c>
      <c r="E207" s="261" t="s">
        <v>1079</v>
      </c>
      <c r="F207" s="262" t="s">
        <v>1080</v>
      </c>
      <c r="G207" s="263" t="s">
        <v>692</v>
      </c>
      <c r="H207" s="264">
        <v>4</v>
      </c>
      <c r="I207" s="265"/>
      <c r="J207" s="266">
        <f>ROUND(I207*H207,2)</f>
        <v>0</v>
      </c>
      <c r="K207" s="262" t="s">
        <v>19</v>
      </c>
      <c r="L207" s="267"/>
      <c r="M207" s="268" t="s">
        <v>19</v>
      </c>
      <c r="N207" s="269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305</v>
      </c>
      <c r="AT207" s="18" t="s">
        <v>680</v>
      </c>
      <c r="AU207" s="18" t="s">
        <v>79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1093</v>
      </c>
    </row>
    <row r="208" s="1" customFormat="1">
      <c r="B208" s="39"/>
      <c r="C208" s="40"/>
      <c r="D208" s="229" t="s">
        <v>245</v>
      </c>
      <c r="E208" s="40"/>
      <c r="F208" s="230" t="s">
        <v>1080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79</v>
      </c>
    </row>
    <row r="209" s="1" customFormat="1" ht="16.5" customHeight="1">
      <c r="B209" s="39"/>
      <c r="C209" s="260" t="s">
        <v>633</v>
      </c>
      <c r="D209" s="260" t="s">
        <v>680</v>
      </c>
      <c r="E209" s="261" t="s">
        <v>1082</v>
      </c>
      <c r="F209" s="262" t="s">
        <v>1083</v>
      </c>
      <c r="G209" s="263" t="s">
        <v>692</v>
      </c>
      <c r="H209" s="264">
        <v>4</v>
      </c>
      <c r="I209" s="265"/>
      <c r="J209" s="266">
        <f>ROUND(I209*H209,2)</f>
        <v>0</v>
      </c>
      <c r="K209" s="262" t="s">
        <v>19</v>
      </c>
      <c r="L209" s="267"/>
      <c r="M209" s="268" t="s">
        <v>19</v>
      </c>
      <c r="N209" s="269" t="s">
        <v>43</v>
      </c>
      <c r="O209" s="80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18" t="s">
        <v>305</v>
      </c>
      <c r="AT209" s="18" t="s">
        <v>680</v>
      </c>
      <c r="AU209" s="18" t="s">
        <v>79</v>
      </c>
      <c r="AY209" s="18" t="s">
        <v>236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8" t="s">
        <v>79</v>
      </c>
      <c r="BK209" s="228">
        <f>ROUND(I209*H209,2)</f>
        <v>0</v>
      </c>
      <c r="BL209" s="18" t="s">
        <v>243</v>
      </c>
      <c r="BM209" s="18" t="s">
        <v>1098</v>
      </c>
    </row>
    <row r="210" s="1" customFormat="1">
      <c r="B210" s="39"/>
      <c r="C210" s="40"/>
      <c r="D210" s="229" t="s">
        <v>245</v>
      </c>
      <c r="E210" s="40"/>
      <c r="F210" s="230" t="s">
        <v>1083</v>
      </c>
      <c r="G210" s="40"/>
      <c r="H210" s="40"/>
      <c r="I210" s="144"/>
      <c r="J210" s="40"/>
      <c r="K210" s="40"/>
      <c r="L210" s="44"/>
      <c r="M210" s="231"/>
      <c r="N210" s="80"/>
      <c r="O210" s="80"/>
      <c r="P210" s="80"/>
      <c r="Q210" s="80"/>
      <c r="R210" s="80"/>
      <c r="S210" s="80"/>
      <c r="T210" s="81"/>
      <c r="AT210" s="18" t="s">
        <v>245</v>
      </c>
      <c r="AU210" s="18" t="s">
        <v>79</v>
      </c>
    </row>
    <row r="211" s="1" customFormat="1" ht="16.5" customHeight="1">
      <c r="B211" s="39"/>
      <c r="C211" s="260" t="s">
        <v>636</v>
      </c>
      <c r="D211" s="260" t="s">
        <v>680</v>
      </c>
      <c r="E211" s="261" t="s">
        <v>1120</v>
      </c>
      <c r="F211" s="262" t="s">
        <v>1121</v>
      </c>
      <c r="G211" s="263" t="s">
        <v>692</v>
      </c>
      <c r="H211" s="264">
        <v>1</v>
      </c>
      <c r="I211" s="265"/>
      <c r="J211" s="266">
        <f>ROUND(I211*H211,2)</f>
        <v>0</v>
      </c>
      <c r="K211" s="262" t="s">
        <v>19</v>
      </c>
      <c r="L211" s="267"/>
      <c r="M211" s="268" t="s">
        <v>19</v>
      </c>
      <c r="N211" s="269" t="s">
        <v>43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305</v>
      </c>
      <c r="AT211" s="18" t="s">
        <v>680</v>
      </c>
      <c r="AU211" s="18" t="s">
        <v>79</v>
      </c>
      <c r="AY211" s="18" t="s">
        <v>236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79</v>
      </c>
      <c r="BK211" s="228">
        <f>ROUND(I211*H211,2)</f>
        <v>0</v>
      </c>
      <c r="BL211" s="18" t="s">
        <v>243</v>
      </c>
      <c r="BM211" s="18" t="s">
        <v>1122</v>
      </c>
    </row>
    <row r="212" s="1" customFormat="1">
      <c r="B212" s="39"/>
      <c r="C212" s="40"/>
      <c r="D212" s="229" t="s">
        <v>245</v>
      </c>
      <c r="E212" s="40"/>
      <c r="F212" s="230" t="s">
        <v>1121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245</v>
      </c>
      <c r="AU212" s="18" t="s">
        <v>79</v>
      </c>
    </row>
    <row r="213" s="1" customFormat="1" ht="16.5" customHeight="1">
      <c r="B213" s="39"/>
      <c r="C213" s="260" t="s">
        <v>640</v>
      </c>
      <c r="D213" s="260" t="s">
        <v>680</v>
      </c>
      <c r="E213" s="261" t="s">
        <v>1123</v>
      </c>
      <c r="F213" s="262" t="s">
        <v>1124</v>
      </c>
      <c r="G213" s="263" t="s">
        <v>692</v>
      </c>
      <c r="H213" s="264">
        <v>5</v>
      </c>
      <c r="I213" s="265"/>
      <c r="J213" s="266">
        <f>ROUND(I213*H213,2)</f>
        <v>0</v>
      </c>
      <c r="K213" s="262" t="s">
        <v>19</v>
      </c>
      <c r="L213" s="267"/>
      <c r="M213" s="268" t="s">
        <v>19</v>
      </c>
      <c r="N213" s="269" t="s">
        <v>43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305</v>
      </c>
      <c r="AT213" s="18" t="s">
        <v>680</v>
      </c>
      <c r="AU213" s="18" t="s">
        <v>79</v>
      </c>
      <c r="AY213" s="18" t="s">
        <v>236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79</v>
      </c>
      <c r="BK213" s="228">
        <f>ROUND(I213*H213,2)</f>
        <v>0</v>
      </c>
      <c r="BL213" s="18" t="s">
        <v>243</v>
      </c>
      <c r="BM213" s="18" t="s">
        <v>1125</v>
      </c>
    </row>
    <row r="214" s="1" customFormat="1">
      <c r="B214" s="39"/>
      <c r="C214" s="40"/>
      <c r="D214" s="229" t="s">
        <v>245</v>
      </c>
      <c r="E214" s="40"/>
      <c r="F214" s="230" t="s">
        <v>1124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245</v>
      </c>
      <c r="AU214" s="18" t="s">
        <v>79</v>
      </c>
    </row>
    <row r="215" s="1" customFormat="1" ht="16.5" customHeight="1">
      <c r="B215" s="39"/>
      <c r="C215" s="260" t="s">
        <v>645</v>
      </c>
      <c r="D215" s="260" t="s">
        <v>680</v>
      </c>
      <c r="E215" s="261" t="s">
        <v>1088</v>
      </c>
      <c r="F215" s="262" t="s">
        <v>1089</v>
      </c>
      <c r="G215" s="263" t="s">
        <v>692</v>
      </c>
      <c r="H215" s="264">
        <v>2</v>
      </c>
      <c r="I215" s="265"/>
      <c r="J215" s="266">
        <f>ROUND(I215*H215,2)</f>
        <v>0</v>
      </c>
      <c r="K215" s="262" t="s">
        <v>19</v>
      </c>
      <c r="L215" s="267"/>
      <c r="M215" s="268" t="s">
        <v>19</v>
      </c>
      <c r="N215" s="269" t="s">
        <v>43</v>
      </c>
      <c r="O215" s="8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18" t="s">
        <v>305</v>
      </c>
      <c r="AT215" s="18" t="s">
        <v>680</v>
      </c>
      <c r="AU215" s="18" t="s">
        <v>79</v>
      </c>
      <c r="AY215" s="18" t="s">
        <v>236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79</v>
      </c>
      <c r="BK215" s="228">
        <f>ROUND(I215*H215,2)</f>
        <v>0</v>
      </c>
      <c r="BL215" s="18" t="s">
        <v>243</v>
      </c>
      <c r="BM215" s="18" t="s">
        <v>1126</v>
      </c>
    </row>
    <row r="216" s="1" customFormat="1">
      <c r="B216" s="39"/>
      <c r="C216" s="40"/>
      <c r="D216" s="229" t="s">
        <v>245</v>
      </c>
      <c r="E216" s="40"/>
      <c r="F216" s="230" t="s">
        <v>1089</v>
      </c>
      <c r="G216" s="40"/>
      <c r="H216" s="40"/>
      <c r="I216" s="144"/>
      <c r="J216" s="40"/>
      <c r="K216" s="40"/>
      <c r="L216" s="44"/>
      <c r="M216" s="231"/>
      <c r="N216" s="80"/>
      <c r="O216" s="80"/>
      <c r="P216" s="80"/>
      <c r="Q216" s="80"/>
      <c r="R216" s="80"/>
      <c r="S216" s="80"/>
      <c r="T216" s="81"/>
      <c r="AT216" s="18" t="s">
        <v>245</v>
      </c>
      <c r="AU216" s="18" t="s">
        <v>79</v>
      </c>
    </row>
    <row r="217" s="1" customFormat="1" ht="16.5" customHeight="1">
      <c r="B217" s="39"/>
      <c r="C217" s="260" t="s">
        <v>647</v>
      </c>
      <c r="D217" s="260" t="s">
        <v>680</v>
      </c>
      <c r="E217" s="261" t="s">
        <v>1127</v>
      </c>
      <c r="F217" s="262" t="s">
        <v>1128</v>
      </c>
      <c r="G217" s="263" t="s">
        <v>692</v>
      </c>
      <c r="H217" s="264">
        <v>8</v>
      </c>
      <c r="I217" s="265"/>
      <c r="J217" s="266">
        <f>ROUND(I217*H217,2)</f>
        <v>0</v>
      </c>
      <c r="K217" s="262" t="s">
        <v>19</v>
      </c>
      <c r="L217" s="267"/>
      <c r="M217" s="268" t="s">
        <v>19</v>
      </c>
      <c r="N217" s="269" t="s">
        <v>43</v>
      </c>
      <c r="O217" s="80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18" t="s">
        <v>305</v>
      </c>
      <c r="AT217" s="18" t="s">
        <v>680</v>
      </c>
      <c r="AU217" s="18" t="s">
        <v>79</v>
      </c>
      <c r="AY217" s="18" t="s">
        <v>236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79</v>
      </c>
      <c r="BK217" s="228">
        <f>ROUND(I217*H217,2)</f>
        <v>0</v>
      </c>
      <c r="BL217" s="18" t="s">
        <v>243</v>
      </c>
      <c r="BM217" s="18" t="s">
        <v>1129</v>
      </c>
    </row>
    <row r="218" s="1" customFormat="1">
      <c r="B218" s="39"/>
      <c r="C218" s="40"/>
      <c r="D218" s="229" t="s">
        <v>245</v>
      </c>
      <c r="E218" s="40"/>
      <c r="F218" s="230" t="s">
        <v>1128</v>
      </c>
      <c r="G218" s="40"/>
      <c r="H218" s="40"/>
      <c r="I218" s="144"/>
      <c r="J218" s="40"/>
      <c r="K218" s="40"/>
      <c r="L218" s="44"/>
      <c r="M218" s="231"/>
      <c r="N218" s="80"/>
      <c r="O218" s="80"/>
      <c r="P218" s="80"/>
      <c r="Q218" s="80"/>
      <c r="R218" s="80"/>
      <c r="S218" s="80"/>
      <c r="T218" s="81"/>
      <c r="AT218" s="18" t="s">
        <v>245</v>
      </c>
      <c r="AU218" s="18" t="s">
        <v>79</v>
      </c>
    </row>
    <row r="219" s="1" customFormat="1" ht="16.5" customHeight="1">
      <c r="B219" s="39"/>
      <c r="C219" s="260" t="s">
        <v>651</v>
      </c>
      <c r="D219" s="260" t="s">
        <v>680</v>
      </c>
      <c r="E219" s="261" t="s">
        <v>1130</v>
      </c>
      <c r="F219" s="262" t="s">
        <v>1131</v>
      </c>
      <c r="G219" s="263" t="s">
        <v>692</v>
      </c>
      <c r="H219" s="264">
        <v>2</v>
      </c>
      <c r="I219" s="265"/>
      <c r="J219" s="266">
        <f>ROUND(I219*H219,2)</f>
        <v>0</v>
      </c>
      <c r="K219" s="262" t="s">
        <v>19</v>
      </c>
      <c r="L219" s="267"/>
      <c r="M219" s="268" t="s">
        <v>19</v>
      </c>
      <c r="N219" s="269" t="s">
        <v>43</v>
      </c>
      <c r="O219" s="80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18" t="s">
        <v>305</v>
      </c>
      <c r="AT219" s="18" t="s">
        <v>680</v>
      </c>
      <c r="AU219" s="18" t="s">
        <v>79</v>
      </c>
      <c r="AY219" s="18" t="s">
        <v>236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79</v>
      </c>
      <c r="BK219" s="228">
        <f>ROUND(I219*H219,2)</f>
        <v>0</v>
      </c>
      <c r="BL219" s="18" t="s">
        <v>243</v>
      </c>
      <c r="BM219" s="18" t="s">
        <v>1132</v>
      </c>
    </row>
    <row r="220" s="1" customFormat="1">
      <c r="B220" s="39"/>
      <c r="C220" s="40"/>
      <c r="D220" s="229" t="s">
        <v>245</v>
      </c>
      <c r="E220" s="40"/>
      <c r="F220" s="230" t="s">
        <v>1131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245</v>
      </c>
      <c r="AU220" s="18" t="s">
        <v>79</v>
      </c>
    </row>
    <row r="221" s="1" customFormat="1" ht="16.5" customHeight="1">
      <c r="B221" s="39"/>
      <c r="C221" s="260" t="s">
        <v>653</v>
      </c>
      <c r="D221" s="260" t="s">
        <v>680</v>
      </c>
      <c r="E221" s="261" t="s">
        <v>1133</v>
      </c>
      <c r="F221" s="262" t="s">
        <v>1134</v>
      </c>
      <c r="G221" s="263" t="s">
        <v>692</v>
      </c>
      <c r="H221" s="264">
        <v>10</v>
      </c>
      <c r="I221" s="265"/>
      <c r="J221" s="266">
        <f>ROUND(I221*H221,2)</f>
        <v>0</v>
      </c>
      <c r="K221" s="262" t="s">
        <v>19</v>
      </c>
      <c r="L221" s="267"/>
      <c r="M221" s="268" t="s">
        <v>19</v>
      </c>
      <c r="N221" s="269" t="s">
        <v>43</v>
      </c>
      <c r="O221" s="80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AR221" s="18" t="s">
        <v>305</v>
      </c>
      <c r="AT221" s="18" t="s">
        <v>680</v>
      </c>
      <c r="AU221" s="18" t="s">
        <v>79</v>
      </c>
      <c r="AY221" s="18" t="s">
        <v>236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79</v>
      </c>
      <c r="BK221" s="228">
        <f>ROUND(I221*H221,2)</f>
        <v>0</v>
      </c>
      <c r="BL221" s="18" t="s">
        <v>243</v>
      </c>
      <c r="BM221" s="18" t="s">
        <v>1135</v>
      </c>
    </row>
    <row r="222" s="1" customFormat="1">
      <c r="B222" s="39"/>
      <c r="C222" s="40"/>
      <c r="D222" s="229" t="s">
        <v>245</v>
      </c>
      <c r="E222" s="40"/>
      <c r="F222" s="230" t="s">
        <v>1134</v>
      </c>
      <c r="G222" s="40"/>
      <c r="H222" s="40"/>
      <c r="I222" s="144"/>
      <c r="J222" s="40"/>
      <c r="K222" s="40"/>
      <c r="L222" s="44"/>
      <c r="M222" s="231"/>
      <c r="N222" s="80"/>
      <c r="O222" s="80"/>
      <c r="P222" s="80"/>
      <c r="Q222" s="80"/>
      <c r="R222" s="80"/>
      <c r="S222" s="80"/>
      <c r="T222" s="81"/>
      <c r="AT222" s="18" t="s">
        <v>245</v>
      </c>
      <c r="AU222" s="18" t="s">
        <v>79</v>
      </c>
    </row>
    <row r="223" s="1" customFormat="1" ht="16.5" customHeight="1">
      <c r="B223" s="39"/>
      <c r="C223" s="260" t="s">
        <v>655</v>
      </c>
      <c r="D223" s="260" t="s">
        <v>680</v>
      </c>
      <c r="E223" s="261" t="s">
        <v>1136</v>
      </c>
      <c r="F223" s="262" t="s">
        <v>1137</v>
      </c>
      <c r="G223" s="263" t="s">
        <v>692</v>
      </c>
      <c r="H223" s="264">
        <v>12</v>
      </c>
      <c r="I223" s="265"/>
      <c r="J223" s="266">
        <f>ROUND(I223*H223,2)</f>
        <v>0</v>
      </c>
      <c r="K223" s="262" t="s">
        <v>19</v>
      </c>
      <c r="L223" s="267"/>
      <c r="M223" s="268" t="s">
        <v>19</v>
      </c>
      <c r="N223" s="269" t="s">
        <v>43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305</v>
      </c>
      <c r="AT223" s="18" t="s">
        <v>680</v>
      </c>
      <c r="AU223" s="18" t="s">
        <v>79</v>
      </c>
      <c r="AY223" s="18" t="s">
        <v>236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79</v>
      </c>
      <c r="BK223" s="228">
        <f>ROUND(I223*H223,2)</f>
        <v>0</v>
      </c>
      <c r="BL223" s="18" t="s">
        <v>243</v>
      </c>
      <c r="BM223" s="18" t="s">
        <v>1138</v>
      </c>
    </row>
    <row r="224" s="1" customFormat="1">
      <c r="B224" s="39"/>
      <c r="C224" s="40"/>
      <c r="D224" s="229" t="s">
        <v>245</v>
      </c>
      <c r="E224" s="40"/>
      <c r="F224" s="230" t="s">
        <v>1137</v>
      </c>
      <c r="G224" s="40"/>
      <c r="H224" s="40"/>
      <c r="I224" s="144"/>
      <c r="J224" s="40"/>
      <c r="K224" s="40"/>
      <c r="L224" s="44"/>
      <c r="M224" s="247"/>
      <c r="N224" s="248"/>
      <c r="O224" s="248"/>
      <c r="P224" s="248"/>
      <c r="Q224" s="248"/>
      <c r="R224" s="248"/>
      <c r="S224" s="248"/>
      <c r="T224" s="249"/>
      <c r="AT224" s="18" t="s">
        <v>245</v>
      </c>
      <c r="AU224" s="18" t="s">
        <v>79</v>
      </c>
    </row>
    <row r="225" s="1" customFormat="1" ht="6.96" customHeight="1">
      <c r="B225" s="58"/>
      <c r="C225" s="59"/>
      <c r="D225" s="59"/>
      <c r="E225" s="59"/>
      <c r="F225" s="59"/>
      <c r="G225" s="59"/>
      <c r="H225" s="59"/>
      <c r="I225" s="168"/>
      <c r="J225" s="59"/>
      <c r="K225" s="59"/>
      <c r="L225" s="44"/>
    </row>
  </sheetData>
  <sheetProtection sheet="1" autoFilter="0" formatColumns="0" formatRows="0" objects="1" scenarios="1" spinCount="100000" saltValue="/JEE4xVoYVHcH8s9RL5EU9xc9ubC3iXp+4ureWcc5PXWPbpDp0t6KTCMEwtlo6550fL6J2K/PtuYZkqnLn9G5g==" hashValue="9JLp6g2IXTEDoDFC8bS1OYw2siROtORuMd/4XC5nmfZwgMOe4YNpu8omFF7Wk+Ke+8ZW+C7I7mPByzmIbQhZZA==" algorithmName="SHA-512" password="CC35"/>
  <autoFilter ref="C94:K22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1139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ROUND(J96,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ROUND((SUM(BE96:BE236)),  2)</f>
        <v>0</v>
      </c>
      <c r="I35" s="157">
        <v>0.20999999999999999</v>
      </c>
      <c r="J35" s="156">
        <f>ROUND(((SUM(BE96:BE236))*I35),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ROUND((SUM(BF96:BF236)),  2)</f>
        <v>0</v>
      </c>
      <c r="I36" s="157">
        <v>0.14999999999999999</v>
      </c>
      <c r="J36" s="156">
        <f>ROUND(((SUM(BF96:BF236))*I36),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ROUND((SUM(BG96:BG236)),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ROUND((SUM(BH96:BH236)),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ROUND((SUM(BI96:BI236)),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04.3 - Přeložka nadzemního vedení TELEFÓNICA O2 (CETIN)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J96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946</v>
      </c>
      <c r="E64" s="181"/>
      <c r="F64" s="181"/>
      <c r="G64" s="181"/>
      <c r="H64" s="181"/>
      <c r="I64" s="182"/>
      <c r="J64" s="183">
        <f>J97</f>
        <v>0</v>
      </c>
      <c r="K64" s="179"/>
      <c r="L64" s="184"/>
    </row>
    <row r="65" s="8" customFormat="1" ht="24.96" customHeight="1">
      <c r="B65" s="178"/>
      <c r="C65" s="179"/>
      <c r="D65" s="180" t="s">
        <v>947</v>
      </c>
      <c r="E65" s="181"/>
      <c r="F65" s="181"/>
      <c r="G65" s="181"/>
      <c r="H65" s="181"/>
      <c r="I65" s="182"/>
      <c r="J65" s="183">
        <f>J100</f>
        <v>0</v>
      </c>
      <c r="K65" s="179"/>
      <c r="L65" s="184"/>
    </row>
    <row r="66" s="8" customFormat="1" ht="24.96" customHeight="1">
      <c r="B66" s="178"/>
      <c r="C66" s="179"/>
      <c r="D66" s="180" t="s">
        <v>948</v>
      </c>
      <c r="E66" s="181"/>
      <c r="F66" s="181"/>
      <c r="G66" s="181"/>
      <c r="H66" s="181"/>
      <c r="I66" s="182"/>
      <c r="J66" s="183">
        <f>J105</f>
        <v>0</v>
      </c>
      <c r="K66" s="179"/>
      <c r="L66" s="184"/>
    </row>
    <row r="67" s="8" customFormat="1" ht="24.96" customHeight="1">
      <c r="B67" s="178"/>
      <c r="C67" s="179"/>
      <c r="D67" s="180" t="s">
        <v>949</v>
      </c>
      <c r="E67" s="181"/>
      <c r="F67" s="181"/>
      <c r="G67" s="181"/>
      <c r="H67" s="181"/>
      <c r="I67" s="182"/>
      <c r="J67" s="183">
        <f>J151</f>
        <v>0</v>
      </c>
      <c r="K67" s="179"/>
      <c r="L67" s="184"/>
    </row>
    <row r="68" s="8" customFormat="1" ht="24.96" customHeight="1">
      <c r="B68" s="178"/>
      <c r="C68" s="179"/>
      <c r="D68" s="180" t="s">
        <v>950</v>
      </c>
      <c r="E68" s="181"/>
      <c r="F68" s="181"/>
      <c r="G68" s="181"/>
      <c r="H68" s="181"/>
      <c r="I68" s="182"/>
      <c r="J68" s="183">
        <f>J154</f>
        <v>0</v>
      </c>
      <c r="K68" s="179"/>
      <c r="L68" s="184"/>
    </row>
    <row r="69" s="8" customFormat="1" ht="24.96" customHeight="1">
      <c r="B69" s="178"/>
      <c r="C69" s="179"/>
      <c r="D69" s="180" t="s">
        <v>951</v>
      </c>
      <c r="E69" s="181"/>
      <c r="F69" s="181"/>
      <c r="G69" s="181"/>
      <c r="H69" s="181"/>
      <c r="I69" s="182"/>
      <c r="J69" s="183">
        <f>J161</f>
        <v>0</v>
      </c>
      <c r="K69" s="179"/>
      <c r="L69" s="184"/>
    </row>
    <row r="70" s="8" customFormat="1" ht="24.96" customHeight="1">
      <c r="B70" s="178"/>
      <c r="C70" s="179"/>
      <c r="D70" s="180" t="s">
        <v>952</v>
      </c>
      <c r="E70" s="181"/>
      <c r="F70" s="181"/>
      <c r="G70" s="181"/>
      <c r="H70" s="181"/>
      <c r="I70" s="182"/>
      <c r="J70" s="183">
        <f>J166</f>
        <v>0</v>
      </c>
      <c r="K70" s="179"/>
      <c r="L70" s="184"/>
    </row>
    <row r="71" s="8" customFormat="1" ht="24.96" customHeight="1">
      <c r="B71" s="178"/>
      <c r="C71" s="179"/>
      <c r="D71" s="180" t="s">
        <v>1100</v>
      </c>
      <c r="E71" s="181"/>
      <c r="F71" s="181"/>
      <c r="G71" s="181"/>
      <c r="H71" s="181"/>
      <c r="I71" s="182"/>
      <c r="J71" s="183">
        <f>J174</f>
        <v>0</v>
      </c>
      <c r="K71" s="179"/>
      <c r="L71" s="184"/>
    </row>
    <row r="72" s="8" customFormat="1" ht="24.96" customHeight="1">
      <c r="B72" s="178"/>
      <c r="C72" s="179"/>
      <c r="D72" s="180" t="s">
        <v>954</v>
      </c>
      <c r="E72" s="181"/>
      <c r="F72" s="181"/>
      <c r="G72" s="181"/>
      <c r="H72" s="181"/>
      <c r="I72" s="182"/>
      <c r="J72" s="183">
        <f>J179</f>
        <v>0</v>
      </c>
      <c r="K72" s="179"/>
      <c r="L72" s="184"/>
    </row>
    <row r="73" s="8" customFormat="1" ht="24.96" customHeight="1">
      <c r="B73" s="178"/>
      <c r="C73" s="179"/>
      <c r="D73" s="180" t="s">
        <v>955</v>
      </c>
      <c r="E73" s="181"/>
      <c r="F73" s="181"/>
      <c r="G73" s="181"/>
      <c r="H73" s="181"/>
      <c r="I73" s="182"/>
      <c r="J73" s="183">
        <f>J185</f>
        <v>0</v>
      </c>
      <c r="K73" s="179"/>
      <c r="L73" s="184"/>
    </row>
    <row r="74" s="8" customFormat="1" ht="24.96" customHeight="1">
      <c r="B74" s="178"/>
      <c r="C74" s="179"/>
      <c r="D74" s="180" t="s">
        <v>956</v>
      </c>
      <c r="E74" s="181"/>
      <c r="F74" s="181"/>
      <c r="G74" s="181"/>
      <c r="H74" s="181"/>
      <c r="I74" s="182"/>
      <c r="J74" s="183">
        <f>J220</f>
        <v>0</v>
      </c>
      <c r="K74" s="179"/>
      <c r="L74" s="184"/>
    </row>
    <row r="75" s="1" customFormat="1" ht="21.84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58"/>
      <c r="C76" s="59"/>
      <c r="D76" s="59"/>
      <c r="E76" s="59"/>
      <c r="F76" s="59"/>
      <c r="G76" s="59"/>
      <c r="H76" s="59"/>
      <c r="I76" s="168"/>
      <c r="J76" s="59"/>
      <c r="K76" s="59"/>
      <c r="L76" s="44"/>
    </row>
    <row r="80" s="1" customFormat="1" ht="6.96" customHeight="1">
      <c r="B80" s="60"/>
      <c r="C80" s="61"/>
      <c r="D80" s="61"/>
      <c r="E80" s="61"/>
      <c r="F80" s="61"/>
      <c r="G80" s="61"/>
      <c r="H80" s="61"/>
      <c r="I80" s="171"/>
      <c r="J80" s="61"/>
      <c r="K80" s="61"/>
      <c r="L80" s="44"/>
    </row>
    <row r="81" s="1" customFormat="1" ht="24.96" customHeight="1">
      <c r="B81" s="39"/>
      <c r="C81" s="24" t="s">
        <v>221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16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172" t="str">
        <f>E7</f>
        <v>Horoměřická S 071 - most, Praha 6, č. akce 999615</v>
      </c>
      <c r="F84" s="33"/>
      <c r="G84" s="33"/>
      <c r="H84" s="33"/>
      <c r="I84" s="144"/>
      <c r="J84" s="40"/>
      <c r="K84" s="40"/>
      <c r="L84" s="44"/>
    </row>
    <row r="85" ht="12" customHeight="1">
      <c r="B85" s="22"/>
      <c r="C85" s="33" t="s">
        <v>211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172" t="s">
        <v>944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213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E11</f>
        <v>SO 04.3 - Přeložka nadzemního vedení TELEFÓNICA O2 (CETIN)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F14</f>
        <v>ul. Horoměřická / Pod Habrovkou</v>
      </c>
      <c r="G90" s="40"/>
      <c r="H90" s="40"/>
      <c r="I90" s="146" t="s">
        <v>23</v>
      </c>
      <c r="J90" s="68" t="str">
        <f>IF(J14="","",J14)</f>
        <v>28. 1. 2019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E17</f>
        <v>TSK hl.m. Prahy, a.s.</v>
      </c>
      <c r="G92" s="40"/>
      <c r="H92" s="40"/>
      <c r="I92" s="146" t="s">
        <v>31</v>
      </c>
      <c r="J92" s="37" t="str">
        <f>E23</f>
        <v>AGA Letiště, spol. s r.o.</v>
      </c>
      <c r="K92" s="40"/>
      <c r="L92" s="44"/>
    </row>
    <row r="93" s="1" customFormat="1" ht="13.65" customHeight="1">
      <c r="B93" s="39"/>
      <c r="C93" s="33" t="s">
        <v>29</v>
      </c>
      <c r="D93" s="40"/>
      <c r="E93" s="40"/>
      <c r="F93" s="28" t="str">
        <f>IF(E20="","",E20)</f>
        <v>Vyplň údaj</v>
      </c>
      <c r="G93" s="40"/>
      <c r="H93" s="40"/>
      <c r="I93" s="146" t="s">
        <v>34</v>
      </c>
      <c r="J93" s="37" t="str">
        <f>E26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222</v>
      </c>
      <c r="D95" s="193" t="s">
        <v>57</v>
      </c>
      <c r="E95" s="193" t="s">
        <v>53</v>
      </c>
      <c r="F95" s="193" t="s">
        <v>54</v>
      </c>
      <c r="G95" s="193" t="s">
        <v>223</v>
      </c>
      <c r="H95" s="193" t="s">
        <v>224</v>
      </c>
      <c r="I95" s="194" t="s">
        <v>225</v>
      </c>
      <c r="J95" s="193" t="s">
        <v>217</v>
      </c>
      <c r="K95" s="195" t="s">
        <v>226</v>
      </c>
      <c r="L95" s="196"/>
      <c r="M95" s="88" t="s">
        <v>19</v>
      </c>
      <c r="N95" s="89" t="s">
        <v>42</v>
      </c>
      <c r="O95" s="89" t="s">
        <v>227</v>
      </c>
      <c r="P95" s="89" t="s">
        <v>228</v>
      </c>
      <c r="Q95" s="89" t="s">
        <v>229</v>
      </c>
      <c r="R95" s="89" t="s">
        <v>230</v>
      </c>
      <c r="S95" s="89" t="s">
        <v>231</v>
      </c>
      <c r="T95" s="90" t="s">
        <v>232</v>
      </c>
    </row>
    <row r="96" s="1" customFormat="1" ht="22.8" customHeight="1">
      <c r="B96" s="39"/>
      <c r="C96" s="95" t="s">
        <v>233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P97+P100+P105+P151+P154+P161+P166+P174+P179+P185+P220</f>
        <v>0</v>
      </c>
      <c r="Q96" s="92"/>
      <c r="R96" s="198">
        <f>R97+R100+R105+R151+R154+R161+R166+R174+R179+R185+R220</f>
        <v>0</v>
      </c>
      <c r="S96" s="92"/>
      <c r="T96" s="199">
        <f>T97+T100+T105+T151+T154+T161+T166+T174+T179+T185+T220</f>
        <v>0</v>
      </c>
      <c r="AT96" s="18" t="s">
        <v>71</v>
      </c>
      <c r="AU96" s="18" t="s">
        <v>218</v>
      </c>
      <c r="BK96" s="200">
        <f>BK97+BK100+BK105+BK151+BK154+BK161+BK166+BK174+BK179+BK185+BK220</f>
        <v>0</v>
      </c>
    </row>
    <row r="97" s="11" customFormat="1" ht="25.92" customHeight="1">
      <c r="B97" s="201"/>
      <c r="C97" s="202"/>
      <c r="D97" s="203" t="s">
        <v>71</v>
      </c>
      <c r="E97" s="204" t="s">
        <v>72</v>
      </c>
      <c r="F97" s="204" t="s">
        <v>957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SUM(P98:P99)</f>
        <v>0</v>
      </c>
      <c r="Q97" s="209"/>
      <c r="R97" s="210">
        <f>SUM(R98:R99)</f>
        <v>0</v>
      </c>
      <c r="S97" s="209"/>
      <c r="T97" s="211">
        <f>SUM(T98:T99)</f>
        <v>0</v>
      </c>
      <c r="AR97" s="212" t="s">
        <v>79</v>
      </c>
      <c r="AT97" s="213" t="s">
        <v>71</v>
      </c>
      <c r="AU97" s="213" t="s">
        <v>72</v>
      </c>
      <c r="AY97" s="212" t="s">
        <v>236</v>
      </c>
      <c r="BK97" s="214">
        <f>SUM(BK98:BK99)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958</v>
      </c>
      <c r="F98" s="219" t="s">
        <v>959</v>
      </c>
      <c r="G98" s="220" t="s">
        <v>960</v>
      </c>
      <c r="H98" s="221">
        <v>1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79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81</v>
      </c>
    </row>
    <row r="99" s="1" customFormat="1">
      <c r="B99" s="39"/>
      <c r="C99" s="40"/>
      <c r="D99" s="229" t="s">
        <v>245</v>
      </c>
      <c r="E99" s="40"/>
      <c r="F99" s="230" t="s">
        <v>959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79</v>
      </c>
    </row>
    <row r="100" s="11" customFormat="1" ht="25.92" customHeight="1">
      <c r="B100" s="201"/>
      <c r="C100" s="202"/>
      <c r="D100" s="203" t="s">
        <v>71</v>
      </c>
      <c r="E100" s="204" t="s">
        <v>79</v>
      </c>
      <c r="F100" s="204" t="s">
        <v>961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SUM(P101:P104)</f>
        <v>0</v>
      </c>
      <c r="Q100" s="209"/>
      <c r="R100" s="210">
        <f>SUM(R101:R104)</f>
        <v>0</v>
      </c>
      <c r="S100" s="209"/>
      <c r="T100" s="211">
        <f>SUM(T101:T104)</f>
        <v>0</v>
      </c>
      <c r="AR100" s="212" t="s">
        <v>79</v>
      </c>
      <c r="AT100" s="213" t="s">
        <v>71</v>
      </c>
      <c r="AU100" s="213" t="s">
        <v>72</v>
      </c>
      <c r="AY100" s="212" t="s">
        <v>236</v>
      </c>
      <c r="BK100" s="214">
        <f>SUM(BK101:BK104)</f>
        <v>0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968</v>
      </c>
      <c r="F101" s="219" t="s">
        <v>969</v>
      </c>
      <c r="G101" s="220" t="s">
        <v>960</v>
      </c>
      <c r="H101" s="221">
        <v>1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243</v>
      </c>
      <c r="AT101" s="18" t="s">
        <v>238</v>
      </c>
      <c r="AU101" s="18" t="s">
        <v>79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243</v>
      </c>
    </row>
    <row r="102" s="1" customFormat="1">
      <c r="B102" s="39"/>
      <c r="C102" s="40"/>
      <c r="D102" s="229" t="s">
        <v>245</v>
      </c>
      <c r="E102" s="40"/>
      <c r="F102" s="230" t="s">
        <v>969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79</v>
      </c>
    </row>
    <row r="103" s="1" customFormat="1" ht="16.5" customHeight="1">
      <c r="B103" s="39"/>
      <c r="C103" s="217" t="s">
        <v>101</v>
      </c>
      <c r="D103" s="217" t="s">
        <v>238</v>
      </c>
      <c r="E103" s="218" t="s">
        <v>981</v>
      </c>
      <c r="F103" s="219" t="s">
        <v>982</v>
      </c>
      <c r="G103" s="220" t="s">
        <v>318</v>
      </c>
      <c r="H103" s="221">
        <v>127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243</v>
      </c>
      <c r="AT103" s="18" t="s">
        <v>238</v>
      </c>
      <c r="AU103" s="18" t="s">
        <v>79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243</v>
      </c>
      <c r="BM103" s="18" t="s">
        <v>292</v>
      </c>
    </row>
    <row r="104" s="1" customFormat="1">
      <c r="B104" s="39"/>
      <c r="C104" s="40"/>
      <c r="D104" s="229" t="s">
        <v>245</v>
      </c>
      <c r="E104" s="40"/>
      <c r="F104" s="230" t="s">
        <v>982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79</v>
      </c>
    </row>
    <row r="105" s="11" customFormat="1" ht="25.92" customHeight="1">
      <c r="B105" s="201"/>
      <c r="C105" s="202"/>
      <c r="D105" s="203" t="s">
        <v>71</v>
      </c>
      <c r="E105" s="204" t="s">
        <v>81</v>
      </c>
      <c r="F105" s="204" t="s">
        <v>985</v>
      </c>
      <c r="G105" s="202"/>
      <c r="H105" s="202"/>
      <c r="I105" s="205"/>
      <c r="J105" s="206">
        <f>BK105</f>
        <v>0</v>
      </c>
      <c r="K105" s="202"/>
      <c r="L105" s="207"/>
      <c r="M105" s="208"/>
      <c r="N105" s="209"/>
      <c r="O105" s="209"/>
      <c r="P105" s="210">
        <f>SUM(P106:P150)</f>
        <v>0</v>
      </c>
      <c r="Q105" s="209"/>
      <c r="R105" s="210">
        <f>SUM(R106:R150)</f>
        <v>0</v>
      </c>
      <c r="S105" s="209"/>
      <c r="T105" s="211">
        <f>SUM(T106:T150)</f>
        <v>0</v>
      </c>
      <c r="AR105" s="212" t="s">
        <v>79</v>
      </c>
      <c r="AT105" s="213" t="s">
        <v>71</v>
      </c>
      <c r="AU105" s="213" t="s">
        <v>72</v>
      </c>
      <c r="AY105" s="212" t="s">
        <v>236</v>
      </c>
      <c r="BK105" s="214">
        <f>SUM(BK106:BK150)</f>
        <v>0</v>
      </c>
    </row>
    <row r="106" s="1" customFormat="1" ht="16.5" customHeight="1">
      <c r="B106" s="39"/>
      <c r="C106" s="217" t="s">
        <v>243</v>
      </c>
      <c r="D106" s="217" t="s">
        <v>238</v>
      </c>
      <c r="E106" s="218" t="s">
        <v>1140</v>
      </c>
      <c r="F106" s="219" t="s">
        <v>1141</v>
      </c>
      <c r="G106" s="220" t="s">
        <v>692</v>
      </c>
      <c r="H106" s="221">
        <v>1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305</v>
      </c>
    </row>
    <row r="107" s="1" customFormat="1">
      <c r="B107" s="39"/>
      <c r="C107" s="40"/>
      <c r="D107" s="229" t="s">
        <v>245</v>
      </c>
      <c r="E107" s="40"/>
      <c r="F107" s="230" t="s">
        <v>1141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286</v>
      </c>
      <c r="D108" s="217" t="s">
        <v>238</v>
      </c>
      <c r="E108" s="218" t="s">
        <v>1142</v>
      </c>
      <c r="F108" s="219" t="s">
        <v>1143</v>
      </c>
      <c r="G108" s="220" t="s">
        <v>692</v>
      </c>
      <c r="H108" s="221">
        <v>1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315</v>
      </c>
    </row>
    <row r="109" s="1" customFormat="1">
      <c r="B109" s="39"/>
      <c r="C109" s="40"/>
      <c r="D109" s="229" t="s">
        <v>245</v>
      </c>
      <c r="E109" s="40"/>
      <c r="F109" s="230" t="s">
        <v>1143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292</v>
      </c>
      <c r="D110" s="217" t="s">
        <v>238</v>
      </c>
      <c r="E110" s="218" t="s">
        <v>986</v>
      </c>
      <c r="F110" s="219" t="s">
        <v>987</v>
      </c>
      <c r="G110" s="220" t="s">
        <v>692</v>
      </c>
      <c r="H110" s="221">
        <v>3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331</v>
      </c>
    </row>
    <row r="111" s="1" customFormat="1">
      <c r="B111" s="39"/>
      <c r="C111" s="40"/>
      <c r="D111" s="229" t="s">
        <v>245</v>
      </c>
      <c r="E111" s="40"/>
      <c r="F111" s="230" t="s">
        <v>987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300</v>
      </c>
      <c r="D112" s="217" t="s">
        <v>238</v>
      </c>
      <c r="E112" s="218" t="s">
        <v>988</v>
      </c>
      <c r="F112" s="219" t="s">
        <v>989</v>
      </c>
      <c r="G112" s="220" t="s">
        <v>692</v>
      </c>
      <c r="H112" s="221">
        <v>2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400</v>
      </c>
    </row>
    <row r="113" s="1" customFormat="1">
      <c r="B113" s="39"/>
      <c r="C113" s="40"/>
      <c r="D113" s="229" t="s">
        <v>245</v>
      </c>
      <c r="E113" s="40"/>
      <c r="F113" s="230" t="s">
        <v>989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305</v>
      </c>
      <c r="D114" s="217" t="s">
        <v>238</v>
      </c>
      <c r="E114" s="218" t="s">
        <v>990</v>
      </c>
      <c r="F114" s="219" t="s">
        <v>991</v>
      </c>
      <c r="G114" s="220" t="s">
        <v>692</v>
      </c>
      <c r="H114" s="221">
        <v>4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412</v>
      </c>
    </row>
    <row r="115" s="1" customFormat="1">
      <c r="B115" s="39"/>
      <c r="C115" s="40"/>
      <c r="D115" s="229" t="s">
        <v>245</v>
      </c>
      <c r="E115" s="40"/>
      <c r="F115" s="230" t="s">
        <v>991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17" t="s">
        <v>310</v>
      </c>
      <c r="D116" s="217" t="s">
        <v>238</v>
      </c>
      <c r="E116" s="218" t="s">
        <v>992</v>
      </c>
      <c r="F116" s="219" t="s">
        <v>993</v>
      </c>
      <c r="G116" s="220" t="s">
        <v>692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424</v>
      </c>
    </row>
    <row r="117" s="1" customFormat="1">
      <c r="B117" s="39"/>
      <c r="C117" s="40"/>
      <c r="D117" s="229" t="s">
        <v>245</v>
      </c>
      <c r="E117" s="40"/>
      <c r="F117" s="230" t="s">
        <v>993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17" t="s">
        <v>315</v>
      </c>
      <c r="D118" s="217" t="s">
        <v>238</v>
      </c>
      <c r="E118" s="218" t="s">
        <v>994</v>
      </c>
      <c r="F118" s="219" t="s">
        <v>995</v>
      </c>
      <c r="G118" s="220" t="s">
        <v>692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436</v>
      </c>
    </row>
    <row r="119" s="1" customFormat="1">
      <c r="B119" s="39"/>
      <c r="C119" s="40"/>
      <c r="D119" s="229" t="s">
        <v>245</v>
      </c>
      <c r="E119" s="40"/>
      <c r="F119" s="230" t="s">
        <v>995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17" t="s">
        <v>324</v>
      </c>
      <c r="D120" s="217" t="s">
        <v>238</v>
      </c>
      <c r="E120" s="218" t="s">
        <v>996</v>
      </c>
      <c r="F120" s="219" t="s">
        <v>997</v>
      </c>
      <c r="G120" s="220" t="s">
        <v>692</v>
      </c>
      <c r="H120" s="221">
        <v>3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445</v>
      </c>
    </row>
    <row r="121" s="1" customFormat="1">
      <c r="B121" s="39"/>
      <c r="C121" s="40"/>
      <c r="D121" s="229" t="s">
        <v>245</v>
      </c>
      <c r="E121" s="40"/>
      <c r="F121" s="230" t="s">
        <v>997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" customFormat="1" ht="16.5" customHeight="1">
      <c r="B122" s="39"/>
      <c r="C122" s="217" t="s">
        <v>331</v>
      </c>
      <c r="D122" s="217" t="s">
        <v>238</v>
      </c>
      <c r="E122" s="218" t="s">
        <v>1144</v>
      </c>
      <c r="F122" s="219" t="s">
        <v>1145</v>
      </c>
      <c r="G122" s="220" t="s">
        <v>960</v>
      </c>
      <c r="H122" s="221">
        <v>1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243</v>
      </c>
      <c r="AT122" s="18" t="s">
        <v>238</v>
      </c>
      <c r="AU122" s="18" t="s">
        <v>79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458</v>
      </c>
    </row>
    <row r="123" s="1" customFormat="1">
      <c r="B123" s="39"/>
      <c r="C123" s="40"/>
      <c r="D123" s="229" t="s">
        <v>245</v>
      </c>
      <c r="E123" s="40"/>
      <c r="F123" s="230" t="s">
        <v>1145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79</v>
      </c>
    </row>
    <row r="124" s="1" customFormat="1" ht="16.5" customHeight="1">
      <c r="B124" s="39"/>
      <c r="C124" s="217" t="s">
        <v>394</v>
      </c>
      <c r="D124" s="217" t="s">
        <v>238</v>
      </c>
      <c r="E124" s="218" t="s">
        <v>1146</v>
      </c>
      <c r="F124" s="219" t="s">
        <v>1147</v>
      </c>
      <c r="G124" s="220" t="s">
        <v>318</v>
      </c>
      <c r="H124" s="221">
        <v>157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79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473</v>
      </c>
    </row>
    <row r="125" s="1" customFormat="1">
      <c r="B125" s="39"/>
      <c r="C125" s="40"/>
      <c r="D125" s="229" t="s">
        <v>245</v>
      </c>
      <c r="E125" s="40"/>
      <c r="F125" s="230" t="s">
        <v>1147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79</v>
      </c>
    </row>
    <row r="126" s="1" customFormat="1" ht="16.5" customHeight="1">
      <c r="B126" s="39"/>
      <c r="C126" s="217" t="s">
        <v>400</v>
      </c>
      <c r="D126" s="217" t="s">
        <v>238</v>
      </c>
      <c r="E126" s="218" t="s">
        <v>1013</v>
      </c>
      <c r="F126" s="219" t="s">
        <v>1014</v>
      </c>
      <c r="G126" s="220" t="s">
        <v>692</v>
      </c>
      <c r="H126" s="221">
        <v>1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243</v>
      </c>
      <c r="AT126" s="18" t="s">
        <v>238</v>
      </c>
      <c r="AU126" s="18" t="s">
        <v>79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243</v>
      </c>
      <c r="BM126" s="18" t="s">
        <v>486</v>
      </c>
    </row>
    <row r="127" s="1" customFormat="1">
      <c r="B127" s="39"/>
      <c r="C127" s="40"/>
      <c r="D127" s="229" t="s">
        <v>245</v>
      </c>
      <c r="E127" s="40"/>
      <c r="F127" s="230" t="s">
        <v>1014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245</v>
      </c>
      <c r="AU127" s="18" t="s">
        <v>79</v>
      </c>
    </row>
    <row r="128" s="1" customFormat="1" ht="16.5" customHeight="1">
      <c r="B128" s="39"/>
      <c r="C128" s="217" t="s">
        <v>8</v>
      </c>
      <c r="D128" s="217" t="s">
        <v>238</v>
      </c>
      <c r="E128" s="218" t="s">
        <v>1148</v>
      </c>
      <c r="F128" s="219" t="s">
        <v>1149</v>
      </c>
      <c r="G128" s="220" t="s">
        <v>318</v>
      </c>
      <c r="H128" s="221">
        <v>127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79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498</v>
      </c>
    </row>
    <row r="129" s="1" customFormat="1">
      <c r="B129" s="39"/>
      <c r="C129" s="40"/>
      <c r="D129" s="229" t="s">
        <v>245</v>
      </c>
      <c r="E129" s="40"/>
      <c r="F129" s="230" t="s">
        <v>1149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79</v>
      </c>
    </row>
    <row r="130" s="1" customFormat="1" ht="16.5" customHeight="1">
      <c r="B130" s="39"/>
      <c r="C130" s="217" t="s">
        <v>412</v>
      </c>
      <c r="D130" s="217" t="s">
        <v>238</v>
      </c>
      <c r="E130" s="218" t="s">
        <v>1104</v>
      </c>
      <c r="F130" s="219" t="s">
        <v>1105</v>
      </c>
      <c r="G130" s="220" t="s">
        <v>692</v>
      </c>
      <c r="H130" s="221">
        <v>6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243</v>
      </c>
      <c r="AT130" s="18" t="s">
        <v>238</v>
      </c>
      <c r="AU130" s="18" t="s">
        <v>79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510</v>
      </c>
    </row>
    <row r="131" s="1" customFormat="1">
      <c r="B131" s="39"/>
      <c r="C131" s="40"/>
      <c r="D131" s="229" t="s">
        <v>245</v>
      </c>
      <c r="E131" s="40"/>
      <c r="F131" s="230" t="s">
        <v>1105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79</v>
      </c>
    </row>
    <row r="132" s="1" customFormat="1" ht="16.5" customHeight="1">
      <c r="B132" s="39"/>
      <c r="C132" s="217" t="s">
        <v>418</v>
      </c>
      <c r="D132" s="217" t="s">
        <v>238</v>
      </c>
      <c r="E132" s="218" t="s">
        <v>1015</v>
      </c>
      <c r="F132" s="219" t="s">
        <v>1016</v>
      </c>
      <c r="G132" s="220" t="s">
        <v>960</v>
      </c>
      <c r="H132" s="221">
        <v>1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43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243</v>
      </c>
      <c r="AT132" s="18" t="s">
        <v>238</v>
      </c>
      <c r="AU132" s="18" t="s">
        <v>79</v>
      </c>
      <c r="AY132" s="18" t="s">
        <v>236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79</v>
      </c>
      <c r="BK132" s="228">
        <f>ROUND(I132*H132,2)</f>
        <v>0</v>
      </c>
      <c r="BL132" s="18" t="s">
        <v>243</v>
      </c>
      <c r="BM132" s="18" t="s">
        <v>523</v>
      </c>
    </row>
    <row r="133" s="1" customFormat="1">
      <c r="B133" s="39"/>
      <c r="C133" s="40"/>
      <c r="D133" s="229" t="s">
        <v>245</v>
      </c>
      <c r="E133" s="40"/>
      <c r="F133" s="230" t="s">
        <v>1016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245</v>
      </c>
      <c r="AU133" s="18" t="s">
        <v>79</v>
      </c>
    </row>
    <row r="134" s="1" customFormat="1">
      <c r="B134" s="39"/>
      <c r="C134" s="40"/>
      <c r="D134" s="229" t="s">
        <v>247</v>
      </c>
      <c r="E134" s="40"/>
      <c r="F134" s="232" t="s">
        <v>1017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247</v>
      </c>
      <c r="AU134" s="18" t="s">
        <v>79</v>
      </c>
    </row>
    <row r="135" s="1" customFormat="1" ht="16.5" customHeight="1">
      <c r="B135" s="39"/>
      <c r="C135" s="217" t="s">
        <v>424</v>
      </c>
      <c r="D135" s="217" t="s">
        <v>238</v>
      </c>
      <c r="E135" s="218" t="s">
        <v>1018</v>
      </c>
      <c r="F135" s="219" t="s">
        <v>1019</v>
      </c>
      <c r="G135" s="220" t="s">
        <v>692</v>
      </c>
      <c r="H135" s="221">
        <v>1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243</v>
      </c>
      <c r="AT135" s="18" t="s">
        <v>238</v>
      </c>
      <c r="AU135" s="18" t="s">
        <v>79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243</v>
      </c>
      <c r="BM135" s="18" t="s">
        <v>538</v>
      </c>
    </row>
    <row r="136" s="1" customFormat="1">
      <c r="B136" s="39"/>
      <c r="C136" s="40"/>
      <c r="D136" s="229" t="s">
        <v>245</v>
      </c>
      <c r="E136" s="40"/>
      <c r="F136" s="230" t="s">
        <v>1019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79</v>
      </c>
    </row>
    <row r="137" s="1" customFormat="1" ht="16.5" customHeight="1">
      <c r="B137" s="39"/>
      <c r="C137" s="217" t="s">
        <v>430</v>
      </c>
      <c r="D137" s="217" t="s">
        <v>238</v>
      </c>
      <c r="E137" s="218" t="s">
        <v>1020</v>
      </c>
      <c r="F137" s="219" t="s">
        <v>1021</v>
      </c>
      <c r="G137" s="220" t="s">
        <v>692</v>
      </c>
      <c r="H137" s="221">
        <v>1</v>
      </c>
      <c r="I137" s="222"/>
      <c r="J137" s="223">
        <f>ROUND(I137*H137,2)</f>
        <v>0</v>
      </c>
      <c r="K137" s="219" t="s">
        <v>19</v>
      </c>
      <c r="L137" s="44"/>
      <c r="M137" s="224" t="s">
        <v>19</v>
      </c>
      <c r="N137" s="225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243</v>
      </c>
      <c r="AT137" s="18" t="s">
        <v>238</v>
      </c>
      <c r="AU137" s="18" t="s">
        <v>79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243</v>
      </c>
      <c r="BM137" s="18" t="s">
        <v>550</v>
      </c>
    </row>
    <row r="138" s="1" customFormat="1">
      <c r="B138" s="39"/>
      <c r="C138" s="40"/>
      <c r="D138" s="229" t="s">
        <v>245</v>
      </c>
      <c r="E138" s="40"/>
      <c r="F138" s="230" t="s">
        <v>1021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79</v>
      </c>
    </row>
    <row r="139" s="1" customFormat="1" ht="16.5" customHeight="1">
      <c r="B139" s="39"/>
      <c r="C139" s="217" t="s">
        <v>436</v>
      </c>
      <c r="D139" s="217" t="s">
        <v>238</v>
      </c>
      <c r="E139" s="218" t="s">
        <v>1150</v>
      </c>
      <c r="F139" s="219" t="s">
        <v>1151</v>
      </c>
      <c r="G139" s="220" t="s">
        <v>692</v>
      </c>
      <c r="H139" s="221">
        <v>1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243</v>
      </c>
      <c r="AT139" s="18" t="s">
        <v>238</v>
      </c>
      <c r="AU139" s="18" t="s">
        <v>79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243</v>
      </c>
      <c r="BM139" s="18" t="s">
        <v>562</v>
      </c>
    </row>
    <row r="140" s="1" customFormat="1">
      <c r="B140" s="39"/>
      <c r="C140" s="40"/>
      <c r="D140" s="229" t="s">
        <v>245</v>
      </c>
      <c r="E140" s="40"/>
      <c r="F140" s="230" t="s">
        <v>1151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79</v>
      </c>
    </row>
    <row r="141" s="1" customFormat="1" ht="16.5" customHeight="1">
      <c r="B141" s="39"/>
      <c r="C141" s="217" t="s">
        <v>7</v>
      </c>
      <c r="D141" s="217" t="s">
        <v>238</v>
      </c>
      <c r="E141" s="218" t="s">
        <v>1152</v>
      </c>
      <c r="F141" s="219" t="s">
        <v>1153</v>
      </c>
      <c r="G141" s="220" t="s">
        <v>692</v>
      </c>
      <c r="H141" s="221">
        <v>1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79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575</v>
      </c>
    </row>
    <row r="142" s="1" customFormat="1">
      <c r="B142" s="39"/>
      <c r="C142" s="40"/>
      <c r="D142" s="229" t="s">
        <v>245</v>
      </c>
      <c r="E142" s="40"/>
      <c r="F142" s="230" t="s">
        <v>1153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79</v>
      </c>
    </row>
    <row r="143" s="1" customFormat="1" ht="16.5" customHeight="1">
      <c r="B143" s="39"/>
      <c r="C143" s="217" t="s">
        <v>445</v>
      </c>
      <c r="D143" s="217" t="s">
        <v>238</v>
      </c>
      <c r="E143" s="218" t="s">
        <v>1154</v>
      </c>
      <c r="F143" s="219" t="s">
        <v>1155</v>
      </c>
      <c r="G143" s="220" t="s">
        <v>692</v>
      </c>
      <c r="H143" s="221">
        <v>2</v>
      </c>
      <c r="I143" s="222"/>
      <c r="J143" s="223">
        <f>ROUND(I143*H143,2)</f>
        <v>0</v>
      </c>
      <c r="K143" s="219" t="s">
        <v>19</v>
      </c>
      <c r="L143" s="44"/>
      <c r="M143" s="224" t="s">
        <v>19</v>
      </c>
      <c r="N143" s="225" t="s">
        <v>43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243</v>
      </c>
      <c r="AT143" s="18" t="s">
        <v>238</v>
      </c>
      <c r="AU143" s="18" t="s">
        <v>79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243</v>
      </c>
      <c r="BM143" s="18" t="s">
        <v>592</v>
      </c>
    </row>
    <row r="144" s="1" customFormat="1">
      <c r="B144" s="39"/>
      <c r="C144" s="40"/>
      <c r="D144" s="229" t="s">
        <v>245</v>
      </c>
      <c r="E144" s="40"/>
      <c r="F144" s="230" t="s">
        <v>1155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79</v>
      </c>
    </row>
    <row r="145" s="1" customFormat="1" ht="16.5" customHeight="1">
      <c r="B145" s="39"/>
      <c r="C145" s="217" t="s">
        <v>452</v>
      </c>
      <c r="D145" s="217" t="s">
        <v>238</v>
      </c>
      <c r="E145" s="218" t="s">
        <v>1156</v>
      </c>
      <c r="F145" s="219" t="s">
        <v>1157</v>
      </c>
      <c r="G145" s="220" t="s">
        <v>692</v>
      </c>
      <c r="H145" s="221">
        <v>2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243</v>
      </c>
      <c r="AT145" s="18" t="s">
        <v>238</v>
      </c>
      <c r="AU145" s="18" t="s">
        <v>79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601</v>
      </c>
    </row>
    <row r="146" s="1" customFormat="1">
      <c r="B146" s="39"/>
      <c r="C146" s="40"/>
      <c r="D146" s="229" t="s">
        <v>245</v>
      </c>
      <c r="E146" s="40"/>
      <c r="F146" s="230" t="s">
        <v>1157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79</v>
      </c>
    </row>
    <row r="147" s="1" customFormat="1" ht="16.5" customHeight="1">
      <c r="B147" s="39"/>
      <c r="C147" s="217" t="s">
        <v>458</v>
      </c>
      <c r="D147" s="217" t="s">
        <v>238</v>
      </c>
      <c r="E147" s="218" t="s">
        <v>1158</v>
      </c>
      <c r="F147" s="219" t="s">
        <v>1159</v>
      </c>
      <c r="G147" s="220" t="s">
        <v>692</v>
      </c>
      <c r="H147" s="221">
        <v>1</v>
      </c>
      <c r="I147" s="222"/>
      <c r="J147" s="223">
        <f>ROUND(I147*H147,2)</f>
        <v>0</v>
      </c>
      <c r="K147" s="219" t="s">
        <v>19</v>
      </c>
      <c r="L147" s="44"/>
      <c r="M147" s="224" t="s">
        <v>19</v>
      </c>
      <c r="N147" s="225" t="s">
        <v>43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243</v>
      </c>
      <c r="AT147" s="18" t="s">
        <v>238</v>
      </c>
      <c r="AU147" s="18" t="s">
        <v>79</v>
      </c>
      <c r="AY147" s="18" t="s">
        <v>236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79</v>
      </c>
      <c r="BK147" s="228">
        <f>ROUND(I147*H147,2)</f>
        <v>0</v>
      </c>
      <c r="BL147" s="18" t="s">
        <v>243</v>
      </c>
      <c r="BM147" s="18" t="s">
        <v>613</v>
      </c>
    </row>
    <row r="148" s="1" customFormat="1">
      <c r="B148" s="39"/>
      <c r="C148" s="40"/>
      <c r="D148" s="229" t="s">
        <v>245</v>
      </c>
      <c r="E148" s="40"/>
      <c r="F148" s="230" t="s">
        <v>1159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245</v>
      </c>
      <c r="AU148" s="18" t="s">
        <v>79</v>
      </c>
    </row>
    <row r="149" s="1" customFormat="1" ht="16.5" customHeight="1">
      <c r="B149" s="39"/>
      <c r="C149" s="217" t="s">
        <v>463</v>
      </c>
      <c r="D149" s="217" t="s">
        <v>238</v>
      </c>
      <c r="E149" s="218" t="s">
        <v>1108</v>
      </c>
      <c r="F149" s="219" t="s">
        <v>1109</v>
      </c>
      <c r="G149" s="220" t="s">
        <v>692</v>
      </c>
      <c r="H149" s="221">
        <v>6</v>
      </c>
      <c r="I149" s="222"/>
      <c r="J149" s="223">
        <f>ROUND(I149*H149,2)</f>
        <v>0</v>
      </c>
      <c r="K149" s="219" t="s">
        <v>19</v>
      </c>
      <c r="L149" s="44"/>
      <c r="M149" s="224" t="s">
        <v>19</v>
      </c>
      <c r="N149" s="225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243</v>
      </c>
      <c r="AT149" s="18" t="s">
        <v>238</v>
      </c>
      <c r="AU149" s="18" t="s">
        <v>79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243</v>
      </c>
      <c r="BM149" s="18" t="s">
        <v>622</v>
      </c>
    </row>
    <row r="150" s="1" customFormat="1">
      <c r="B150" s="39"/>
      <c r="C150" s="40"/>
      <c r="D150" s="229" t="s">
        <v>245</v>
      </c>
      <c r="E150" s="40"/>
      <c r="F150" s="230" t="s">
        <v>1109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79</v>
      </c>
    </row>
    <row r="151" s="11" customFormat="1" ht="25.92" customHeight="1">
      <c r="B151" s="201"/>
      <c r="C151" s="202"/>
      <c r="D151" s="203" t="s">
        <v>71</v>
      </c>
      <c r="E151" s="204" t="s">
        <v>101</v>
      </c>
      <c r="F151" s="204" t="s">
        <v>1024</v>
      </c>
      <c r="G151" s="202"/>
      <c r="H151" s="202"/>
      <c r="I151" s="205"/>
      <c r="J151" s="206">
        <f>BK151</f>
        <v>0</v>
      </c>
      <c r="K151" s="202"/>
      <c r="L151" s="207"/>
      <c r="M151" s="208"/>
      <c r="N151" s="209"/>
      <c r="O151" s="209"/>
      <c r="P151" s="210">
        <f>SUM(P152:P153)</f>
        <v>0</v>
      </c>
      <c r="Q151" s="209"/>
      <c r="R151" s="210">
        <f>SUM(R152:R153)</f>
        <v>0</v>
      </c>
      <c r="S151" s="209"/>
      <c r="T151" s="211">
        <f>SUM(T152:T153)</f>
        <v>0</v>
      </c>
      <c r="AR151" s="212" t="s">
        <v>79</v>
      </c>
      <c r="AT151" s="213" t="s">
        <v>71</v>
      </c>
      <c r="AU151" s="213" t="s">
        <v>72</v>
      </c>
      <c r="AY151" s="212" t="s">
        <v>236</v>
      </c>
      <c r="BK151" s="214">
        <f>SUM(BK152:BK153)</f>
        <v>0</v>
      </c>
    </row>
    <row r="152" s="1" customFormat="1" ht="16.5" customHeight="1">
      <c r="B152" s="39"/>
      <c r="C152" s="217" t="s">
        <v>473</v>
      </c>
      <c r="D152" s="217" t="s">
        <v>238</v>
      </c>
      <c r="E152" s="218" t="s">
        <v>1110</v>
      </c>
      <c r="F152" s="219" t="s">
        <v>1111</v>
      </c>
      <c r="G152" s="220" t="s">
        <v>692</v>
      </c>
      <c r="H152" s="221">
        <v>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43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243</v>
      </c>
      <c r="AT152" s="18" t="s">
        <v>238</v>
      </c>
      <c r="AU152" s="18" t="s">
        <v>79</v>
      </c>
      <c r="AY152" s="18" t="s">
        <v>236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79</v>
      </c>
      <c r="BK152" s="228">
        <f>ROUND(I152*H152,2)</f>
        <v>0</v>
      </c>
      <c r="BL152" s="18" t="s">
        <v>243</v>
      </c>
      <c r="BM152" s="18" t="s">
        <v>633</v>
      </c>
    </row>
    <row r="153" s="1" customFormat="1">
      <c r="B153" s="39"/>
      <c r="C153" s="40"/>
      <c r="D153" s="229" t="s">
        <v>245</v>
      </c>
      <c r="E153" s="40"/>
      <c r="F153" s="230" t="s">
        <v>1111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245</v>
      </c>
      <c r="AU153" s="18" t="s">
        <v>79</v>
      </c>
    </row>
    <row r="154" s="11" customFormat="1" ht="25.92" customHeight="1">
      <c r="B154" s="201"/>
      <c r="C154" s="202"/>
      <c r="D154" s="203" t="s">
        <v>71</v>
      </c>
      <c r="E154" s="204" t="s">
        <v>243</v>
      </c>
      <c r="F154" s="204" t="s">
        <v>1028</v>
      </c>
      <c r="G154" s="202"/>
      <c r="H154" s="202"/>
      <c r="I154" s="205"/>
      <c r="J154" s="206">
        <f>BK154</f>
        <v>0</v>
      </c>
      <c r="K154" s="202"/>
      <c r="L154" s="207"/>
      <c r="M154" s="208"/>
      <c r="N154" s="209"/>
      <c r="O154" s="209"/>
      <c r="P154" s="210">
        <f>SUM(P155:P160)</f>
        <v>0</v>
      </c>
      <c r="Q154" s="209"/>
      <c r="R154" s="210">
        <f>SUM(R155:R160)</f>
        <v>0</v>
      </c>
      <c r="S154" s="209"/>
      <c r="T154" s="211">
        <f>SUM(T155:T160)</f>
        <v>0</v>
      </c>
      <c r="AR154" s="212" t="s">
        <v>79</v>
      </c>
      <c r="AT154" s="213" t="s">
        <v>71</v>
      </c>
      <c r="AU154" s="213" t="s">
        <v>72</v>
      </c>
      <c r="AY154" s="212" t="s">
        <v>236</v>
      </c>
      <c r="BK154" s="214">
        <f>SUM(BK155:BK160)</f>
        <v>0</v>
      </c>
    </row>
    <row r="155" s="1" customFormat="1" ht="16.5" customHeight="1">
      <c r="B155" s="39"/>
      <c r="C155" s="217" t="s">
        <v>480</v>
      </c>
      <c r="D155" s="217" t="s">
        <v>238</v>
      </c>
      <c r="E155" s="218" t="s">
        <v>1112</v>
      </c>
      <c r="F155" s="219" t="s">
        <v>1113</v>
      </c>
      <c r="G155" s="220" t="s">
        <v>692</v>
      </c>
      <c r="H155" s="221">
        <v>1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243</v>
      </c>
      <c r="AT155" s="18" t="s">
        <v>238</v>
      </c>
      <c r="AU155" s="18" t="s">
        <v>79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243</v>
      </c>
      <c r="BM155" s="18" t="s">
        <v>640</v>
      </c>
    </row>
    <row r="156" s="1" customFormat="1">
      <c r="B156" s="39"/>
      <c r="C156" s="40"/>
      <c r="D156" s="229" t="s">
        <v>245</v>
      </c>
      <c r="E156" s="40"/>
      <c r="F156" s="230" t="s">
        <v>1113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79</v>
      </c>
    </row>
    <row r="157" s="1" customFormat="1" ht="16.5" customHeight="1">
      <c r="B157" s="39"/>
      <c r="C157" s="217" t="s">
        <v>486</v>
      </c>
      <c r="D157" s="217" t="s">
        <v>238</v>
      </c>
      <c r="E157" s="218" t="s">
        <v>1031</v>
      </c>
      <c r="F157" s="219" t="s">
        <v>1032</v>
      </c>
      <c r="G157" s="220" t="s">
        <v>692</v>
      </c>
      <c r="H157" s="221">
        <v>2</v>
      </c>
      <c r="I157" s="222"/>
      <c r="J157" s="223">
        <f>ROUND(I157*H157,2)</f>
        <v>0</v>
      </c>
      <c r="K157" s="219" t="s">
        <v>19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243</v>
      </c>
      <c r="AT157" s="18" t="s">
        <v>238</v>
      </c>
      <c r="AU157" s="18" t="s">
        <v>79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647</v>
      </c>
    </row>
    <row r="158" s="1" customFormat="1">
      <c r="B158" s="39"/>
      <c r="C158" s="40"/>
      <c r="D158" s="229" t="s">
        <v>245</v>
      </c>
      <c r="E158" s="40"/>
      <c r="F158" s="230" t="s">
        <v>1032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79</v>
      </c>
    </row>
    <row r="159" s="1" customFormat="1" ht="16.5" customHeight="1">
      <c r="B159" s="39"/>
      <c r="C159" s="217" t="s">
        <v>492</v>
      </c>
      <c r="D159" s="217" t="s">
        <v>238</v>
      </c>
      <c r="E159" s="218" t="s">
        <v>1034</v>
      </c>
      <c r="F159" s="219" t="s">
        <v>1035</v>
      </c>
      <c r="G159" s="220" t="s">
        <v>318</v>
      </c>
      <c r="H159" s="221">
        <v>127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243</v>
      </c>
      <c r="AT159" s="18" t="s">
        <v>238</v>
      </c>
      <c r="AU159" s="18" t="s">
        <v>79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243</v>
      </c>
      <c r="BM159" s="18" t="s">
        <v>653</v>
      </c>
    </row>
    <row r="160" s="1" customFormat="1">
      <c r="B160" s="39"/>
      <c r="C160" s="40"/>
      <c r="D160" s="229" t="s">
        <v>245</v>
      </c>
      <c r="E160" s="40"/>
      <c r="F160" s="230" t="s">
        <v>1035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79</v>
      </c>
    </row>
    <row r="161" s="11" customFormat="1" ht="25.92" customHeight="1">
      <c r="B161" s="201"/>
      <c r="C161" s="202"/>
      <c r="D161" s="203" t="s">
        <v>71</v>
      </c>
      <c r="E161" s="204" t="s">
        <v>286</v>
      </c>
      <c r="F161" s="204" t="s">
        <v>1037</v>
      </c>
      <c r="G161" s="202"/>
      <c r="H161" s="202"/>
      <c r="I161" s="205"/>
      <c r="J161" s="206">
        <f>BK161</f>
        <v>0</v>
      </c>
      <c r="K161" s="202"/>
      <c r="L161" s="207"/>
      <c r="M161" s="208"/>
      <c r="N161" s="209"/>
      <c r="O161" s="209"/>
      <c r="P161" s="210">
        <f>SUM(P162:P165)</f>
        <v>0</v>
      </c>
      <c r="Q161" s="209"/>
      <c r="R161" s="210">
        <f>SUM(R162:R165)</f>
        <v>0</v>
      </c>
      <c r="S161" s="209"/>
      <c r="T161" s="211">
        <f>SUM(T162:T165)</f>
        <v>0</v>
      </c>
      <c r="AR161" s="212" t="s">
        <v>79</v>
      </c>
      <c r="AT161" s="213" t="s">
        <v>71</v>
      </c>
      <c r="AU161" s="213" t="s">
        <v>72</v>
      </c>
      <c r="AY161" s="212" t="s">
        <v>236</v>
      </c>
      <c r="BK161" s="214">
        <f>SUM(BK162:BK165)</f>
        <v>0</v>
      </c>
    </row>
    <row r="162" s="1" customFormat="1" ht="16.5" customHeight="1">
      <c r="B162" s="39"/>
      <c r="C162" s="217" t="s">
        <v>498</v>
      </c>
      <c r="D162" s="217" t="s">
        <v>238</v>
      </c>
      <c r="E162" s="218" t="s">
        <v>1038</v>
      </c>
      <c r="F162" s="219" t="s">
        <v>1039</v>
      </c>
      <c r="G162" s="220" t="s">
        <v>692</v>
      </c>
      <c r="H162" s="221">
        <v>2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43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243</v>
      </c>
      <c r="AT162" s="18" t="s">
        <v>238</v>
      </c>
      <c r="AU162" s="18" t="s">
        <v>79</v>
      </c>
      <c r="AY162" s="18" t="s">
        <v>236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79</v>
      </c>
      <c r="BK162" s="228">
        <f>ROUND(I162*H162,2)</f>
        <v>0</v>
      </c>
      <c r="BL162" s="18" t="s">
        <v>243</v>
      </c>
      <c r="BM162" s="18" t="s">
        <v>664</v>
      </c>
    </row>
    <row r="163" s="1" customFormat="1">
      <c r="B163" s="39"/>
      <c r="C163" s="40"/>
      <c r="D163" s="229" t="s">
        <v>245</v>
      </c>
      <c r="E163" s="40"/>
      <c r="F163" s="230" t="s">
        <v>1039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245</v>
      </c>
      <c r="AU163" s="18" t="s">
        <v>79</v>
      </c>
    </row>
    <row r="164" s="1" customFormat="1" ht="16.5" customHeight="1">
      <c r="B164" s="39"/>
      <c r="C164" s="217" t="s">
        <v>504</v>
      </c>
      <c r="D164" s="217" t="s">
        <v>238</v>
      </c>
      <c r="E164" s="218" t="s">
        <v>1041</v>
      </c>
      <c r="F164" s="219" t="s">
        <v>1042</v>
      </c>
      <c r="G164" s="220" t="s">
        <v>692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43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243</v>
      </c>
      <c r="AT164" s="18" t="s">
        <v>238</v>
      </c>
      <c r="AU164" s="18" t="s">
        <v>79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243</v>
      </c>
      <c r="BM164" s="18" t="s">
        <v>1027</v>
      </c>
    </row>
    <row r="165" s="1" customFormat="1">
      <c r="B165" s="39"/>
      <c r="C165" s="40"/>
      <c r="D165" s="229" t="s">
        <v>245</v>
      </c>
      <c r="E165" s="40"/>
      <c r="F165" s="230" t="s">
        <v>1042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79</v>
      </c>
    </row>
    <row r="166" s="11" customFormat="1" ht="25.92" customHeight="1">
      <c r="B166" s="201"/>
      <c r="C166" s="202"/>
      <c r="D166" s="203" t="s">
        <v>71</v>
      </c>
      <c r="E166" s="204" t="s">
        <v>292</v>
      </c>
      <c r="F166" s="204" t="s">
        <v>1044</v>
      </c>
      <c r="G166" s="202"/>
      <c r="H166" s="202"/>
      <c r="I166" s="205"/>
      <c r="J166" s="206">
        <f>BK166</f>
        <v>0</v>
      </c>
      <c r="K166" s="202"/>
      <c r="L166" s="207"/>
      <c r="M166" s="208"/>
      <c r="N166" s="209"/>
      <c r="O166" s="209"/>
      <c r="P166" s="210">
        <f>SUM(P167:P173)</f>
        <v>0</v>
      </c>
      <c r="Q166" s="209"/>
      <c r="R166" s="210">
        <f>SUM(R167:R173)</f>
        <v>0</v>
      </c>
      <c r="S166" s="209"/>
      <c r="T166" s="211">
        <f>SUM(T167:T173)</f>
        <v>0</v>
      </c>
      <c r="AR166" s="212" t="s">
        <v>79</v>
      </c>
      <c r="AT166" s="213" t="s">
        <v>71</v>
      </c>
      <c r="AU166" s="213" t="s">
        <v>72</v>
      </c>
      <c r="AY166" s="212" t="s">
        <v>236</v>
      </c>
      <c r="BK166" s="214">
        <f>SUM(BK167:BK173)</f>
        <v>0</v>
      </c>
    </row>
    <row r="167" s="1" customFormat="1" ht="16.5" customHeight="1">
      <c r="B167" s="39"/>
      <c r="C167" s="217" t="s">
        <v>510</v>
      </c>
      <c r="D167" s="217" t="s">
        <v>238</v>
      </c>
      <c r="E167" s="218" t="s">
        <v>1045</v>
      </c>
      <c r="F167" s="219" t="s">
        <v>1046</v>
      </c>
      <c r="G167" s="220" t="s">
        <v>960</v>
      </c>
      <c r="H167" s="221">
        <v>1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243</v>
      </c>
      <c r="AT167" s="18" t="s">
        <v>238</v>
      </c>
      <c r="AU167" s="18" t="s">
        <v>79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243</v>
      </c>
      <c r="BM167" s="18" t="s">
        <v>687</v>
      </c>
    </row>
    <row r="168" s="1" customFormat="1">
      <c r="B168" s="39"/>
      <c r="C168" s="40"/>
      <c r="D168" s="229" t="s">
        <v>245</v>
      </c>
      <c r="E168" s="40"/>
      <c r="F168" s="230" t="s">
        <v>1046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245</v>
      </c>
      <c r="AU168" s="18" t="s">
        <v>79</v>
      </c>
    </row>
    <row r="169" s="1" customFormat="1">
      <c r="B169" s="39"/>
      <c r="C169" s="40"/>
      <c r="D169" s="229" t="s">
        <v>247</v>
      </c>
      <c r="E169" s="40"/>
      <c r="F169" s="232" t="s">
        <v>1160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247</v>
      </c>
      <c r="AU169" s="18" t="s">
        <v>79</v>
      </c>
    </row>
    <row r="170" s="1" customFormat="1" ht="16.5" customHeight="1">
      <c r="B170" s="39"/>
      <c r="C170" s="217" t="s">
        <v>517</v>
      </c>
      <c r="D170" s="217" t="s">
        <v>238</v>
      </c>
      <c r="E170" s="218" t="s">
        <v>1049</v>
      </c>
      <c r="F170" s="219" t="s">
        <v>1050</v>
      </c>
      <c r="G170" s="220" t="s">
        <v>692</v>
      </c>
      <c r="H170" s="221">
        <v>2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43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243</v>
      </c>
      <c r="AT170" s="18" t="s">
        <v>238</v>
      </c>
      <c r="AU170" s="18" t="s">
        <v>79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1033</v>
      </c>
    </row>
    <row r="171" s="1" customFormat="1">
      <c r="B171" s="39"/>
      <c r="C171" s="40"/>
      <c r="D171" s="229" t="s">
        <v>245</v>
      </c>
      <c r="E171" s="40"/>
      <c r="F171" s="230" t="s">
        <v>1050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79</v>
      </c>
    </row>
    <row r="172" s="1" customFormat="1" ht="16.5" customHeight="1">
      <c r="B172" s="39"/>
      <c r="C172" s="217" t="s">
        <v>523</v>
      </c>
      <c r="D172" s="217" t="s">
        <v>238</v>
      </c>
      <c r="E172" s="218" t="s">
        <v>1052</v>
      </c>
      <c r="F172" s="219" t="s">
        <v>1053</v>
      </c>
      <c r="G172" s="220" t="s">
        <v>692</v>
      </c>
      <c r="H172" s="221">
        <v>2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43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243</v>
      </c>
      <c r="AT172" s="18" t="s">
        <v>238</v>
      </c>
      <c r="AU172" s="18" t="s">
        <v>79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243</v>
      </c>
      <c r="BM172" s="18" t="s">
        <v>1036</v>
      </c>
    </row>
    <row r="173" s="1" customFormat="1">
      <c r="B173" s="39"/>
      <c r="C173" s="40"/>
      <c r="D173" s="229" t="s">
        <v>245</v>
      </c>
      <c r="E173" s="40"/>
      <c r="F173" s="230" t="s">
        <v>1053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79</v>
      </c>
    </row>
    <row r="174" s="11" customFormat="1" ht="25.92" customHeight="1">
      <c r="B174" s="201"/>
      <c r="C174" s="202"/>
      <c r="D174" s="203" t="s">
        <v>71</v>
      </c>
      <c r="E174" s="204" t="s">
        <v>300</v>
      </c>
      <c r="F174" s="204" t="s">
        <v>1114</v>
      </c>
      <c r="G174" s="202"/>
      <c r="H174" s="202"/>
      <c r="I174" s="205"/>
      <c r="J174" s="206">
        <f>BK174</f>
        <v>0</v>
      </c>
      <c r="K174" s="202"/>
      <c r="L174" s="207"/>
      <c r="M174" s="208"/>
      <c r="N174" s="209"/>
      <c r="O174" s="209"/>
      <c r="P174" s="210">
        <f>SUM(P175:P178)</f>
        <v>0</v>
      </c>
      <c r="Q174" s="209"/>
      <c r="R174" s="210">
        <f>SUM(R175:R178)</f>
        <v>0</v>
      </c>
      <c r="S174" s="209"/>
      <c r="T174" s="211">
        <f>SUM(T175:T178)</f>
        <v>0</v>
      </c>
      <c r="AR174" s="212" t="s">
        <v>79</v>
      </c>
      <c r="AT174" s="213" t="s">
        <v>71</v>
      </c>
      <c r="AU174" s="213" t="s">
        <v>72</v>
      </c>
      <c r="AY174" s="212" t="s">
        <v>236</v>
      </c>
      <c r="BK174" s="214">
        <f>SUM(BK175:BK178)</f>
        <v>0</v>
      </c>
    </row>
    <row r="175" s="1" customFormat="1" ht="16.5" customHeight="1">
      <c r="B175" s="39"/>
      <c r="C175" s="217" t="s">
        <v>530</v>
      </c>
      <c r="D175" s="217" t="s">
        <v>238</v>
      </c>
      <c r="E175" s="218" t="s">
        <v>1115</v>
      </c>
      <c r="F175" s="219" t="s">
        <v>1116</v>
      </c>
      <c r="G175" s="220" t="s">
        <v>692</v>
      </c>
      <c r="H175" s="221">
        <v>2</v>
      </c>
      <c r="I175" s="222"/>
      <c r="J175" s="223">
        <f>ROUND(I175*H175,2)</f>
        <v>0</v>
      </c>
      <c r="K175" s="219" t="s">
        <v>19</v>
      </c>
      <c r="L175" s="44"/>
      <c r="M175" s="224" t="s">
        <v>19</v>
      </c>
      <c r="N175" s="225" t="s">
        <v>43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243</v>
      </c>
      <c r="AT175" s="18" t="s">
        <v>238</v>
      </c>
      <c r="AU175" s="18" t="s">
        <v>79</v>
      </c>
      <c r="AY175" s="18" t="s">
        <v>236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79</v>
      </c>
      <c r="BK175" s="228">
        <f>ROUND(I175*H175,2)</f>
        <v>0</v>
      </c>
      <c r="BL175" s="18" t="s">
        <v>243</v>
      </c>
      <c r="BM175" s="18" t="s">
        <v>1040</v>
      </c>
    </row>
    <row r="176" s="1" customFormat="1">
      <c r="B176" s="39"/>
      <c r="C176" s="40"/>
      <c r="D176" s="229" t="s">
        <v>245</v>
      </c>
      <c r="E176" s="40"/>
      <c r="F176" s="230" t="s">
        <v>1116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245</v>
      </c>
      <c r="AU176" s="18" t="s">
        <v>79</v>
      </c>
    </row>
    <row r="177" s="1" customFormat="1" ht="16.5" customHeight="1">
      <c r="B177" s="39"/>
      <c r="C177" s="217" t="s">
        <v>538</v>
      </c>
      <c r="D177" s="217" t="s">
        <v>238</v>
      </c>
      <c r="E177" s="218" t="s">
        <v>1117</v>
      </c>
      <c r="F177" s="219" t="s">
        <v>1118</v>
      </c>
      <c r="G177" s="220" t="s">
        <v>692</v>
      </c>
      <c r="H177" s="221">
        <v>10</v>
      </c>
      <c r="I177" s="222"/>
      <c r="J177" s="223">
        <f>ROUND(I177*H177,2)</f>
        <v>0</v>
      </c>
      <c r="K177" s="219" t="s">
        <v>19</v>
      </c>
      <c r="L177" s="44"/>
      <c r="M177" s="224" t="s">
        <v>19</v>
      </c>
      <c r="N177" s="225" t="s">
        <v>43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243</v>
      </c>
      <c r="AT177" s="18" t="s">
        <v>238</v>
      </c>
      <c r="AU177" s="18" t="s">
        <v>79</v>
      </c>
      <c r="AY177" s="18" t="s">
        <v>236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79</v>
      </c>
      <c r="BK177" s="228">
        <f>ROUND(I177*H177,2)</f>
        <v>0</v>
      </c>
      <c r="BL177" s="18" t="s">
        <v>243</v>
      </c>
      <c r="BM177" s="18" t="s">
        <v>1043</v>
      </c>
    </row>
    <row r="178" s="1" customFormat="1">
      <c r="B178" s="39"/>
      <c r="C178" s="40"/>
      <c r="D178" s="229" t="s">
        <v>245</v>
      </c>
      <c r="E178" s="40"/>
      <c r="F178" s="230" t="s">
        <v>1118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245</v>
      </c>
      <c r="AU178" s="18" t="s">
        <v>79</v>
      </c>
    </row>
    <row r="179" s="11" customFormat="1" ht="25.92" customHeight="1">
      <c r="B179" s="201"/>
      <c r="C179" s="202"/>
      <c r="D179" s="203" t="s">
        <v>71</v>
      </c>
      <c r="E179" s="204" t="s">
        <v>305</v>
      </c>
      <c r="F179" s="204" t="s">
        <v>1055</v>
      </c>
      <c r="G179" s="202"/>
      <c r="H179" s="202"/>
      <c r="I179" s="205"/>
      <c r="J179" s="206">
        <f>BK179</f>
        <v>0</v>
      </c>
      <c r="K179" s="202"/>
      <c r="L179" s="207"/>
      <c r="M179" s="208"/>
      <c r="N179" s="209"/>
      <c r="O179" s="209"/>
      <c r="P179" s="210">
        <f>SUM(P180:P184)</f>
        <v>0</v>
      </c>
      <c r="Q179" s="209"/>
      <c r="R179" s="210">
        <f>SUM(R180:R184)</f>
        <v>0</v>
      </c>
      <c r="S179" s="209"/>
      <c r="T179" s="211">
        <f>SUM(T180:T184)</f>
        <v>0</v>
      </c>
      <c r="AR179" s="212" t="s">
        <v>79</v>
      </c>
      <c r="AT179" s="213" t="s">
        <v>71</v>
      </c>
      <c r="AU179" s="213" t="s">
        <v>72</v>
      </c>
      <c r="AY179" s="212" t="s">
        <v>236</v>
      </c>
      <c r="BK179" s="214">
        <f>SUM(BK180:BK184)</f>
        <v>0</v>
      </c>
    </row>
    <row r="180" s="1" customFormat="1" ht="16.5" customHeight="1">
      <c r="B180" s="39"/>
      <c r="C180" s="217" t="s">
        <v>544</v>
      </c>
      <c r="D180" s="217" t="s">
        <v>238</v>
      </c>
      <c r="E180" s="218" t="s">
        <v>1161</v>
      </c>
      <c r="F180" s="219" t="s">
        <v>1162</v>
      </c>
      <c r="G180" s="220" t="s">
        <v>960</v>
      </c>
      <c r="H180" s="221">
        <v>1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43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243</v>
      </c>
      <c r="AT180" s="18" t="s">
        <v>238</v>
      </c>
      <c r="AU180" s="18" t="s">
        <v>79</v>
      </c>
      <c r="AY180" s="18" t="s">
        <v>236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79</v>
      </c>
      <c r="BK180" s="228">
        <f>ROUND(I180*H180,2)</f>
        <v>0</v>
      </c>
      <c r="BL180" s="18" t="s">
        <v>243</v>
      </c>
      <c r="BM180" s="18" t="s">
        <v>1047</v>
      </c>
    </row>
    <row r="181" s="1" customFormat="1">
      <c r="B181" s="39"/>
      <c r="C181" s="40"/>
      <c r="D181" s="229" t="s">
        <v>245</v>
      </c>
      <c r="E181" s="40"/>
      <c r="F181" s="230" t="s">
        <v>1162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245</v>
      </c>
      <c r="AU181" s="18" t="s">
        <v>79</v>
      </c>
    </row>
    <row r="182" s="1" customFormat="1" ht="16.5" customHeight="1">
      <c r="B182" s="39"/>
      <c r="C182" s="217" t="s">
        <v>550</v>
      </c>
      <c r="D182" s="217" t="s">
        <v>238</v>
      </c>
      <c r="E182" s="218" t="s">
        <v>1056</v>
      </c>
      <c r="F182" s="219" t="s">
        <v>1057</v>
      </c>
      <c r="G182" s="220" t="s">
        <v>960</v>
      </c>
      <c r="H182" s="221">
        <v>1</v>
      </c>
      <c r="I182" s="222"/>
      <c r="J182" s="223">
        <f>ROUND(I182*H182,2)</f>
        <v>0</v>
      </c>
      <c r="K182" s="219" t="s">
        <v>19</v>
      </c>
      <c r="L182" s="44"/>
      <c r="M182" s="224" t="s">
        <v>19</v>
      </c>
      <c r="N182" s="225" t="s">
        <v>43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243</v>
      </c>
      <c r="AT182" s="18" t="s">
        <v>238</v>
      </c>
      <c r="AU182" s="18" t="s">
        <v>79</v>
      </c>
      <c r="AY182" s="18" t="s">
        <v>236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79</v>
      </c>
      <c r="BK182" s="228">
        <f>ROUND(I182*H182,2)</f>
        <v>0</v>
      </c>
      <c r="BL182" s="18" t="s">
        <v>243</v>
      </c>
      <c r="BM182" s="18" t="s">
        <v>1051</v>
      </c>
    </row>
    <row r="183" s="1" customFormat="1">
      <c r="B183" s="39"/>
      <c r="C183" s="40"/>
      <c r="D183" s="229" t="s">
        <v>245</v>
      </c>
      <c r="E183" s="40"/>
      <c r="F183" s="230" t="s">
        <v>1057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245</v>
      </c>
      <c r="AU183" s="18" t="s">
        <v>79</v>
      </c>
    </row>
    <row r="184" s="1" customFormat="1">
      <c r="B184" s="39"/>
      <c r="C184" s="40"/>
      <c r="D184" s="229" t="s">
        <v>247</v>
      </c>
      <c r="E184" s="40"/>
      <c r="F184" s="232" t="s">
        <v>1119</v>
      </c>
      <c r="G184" s="40"/>
      <c r="H184" s="40"/>
      <c r="I184" s="144"/>
      <c r="J184" s="40"/>
      <c r="K184" s="40"/>
      <c r="L184" s="44"/>
      <c r="M184" s="231"/>
      <c r="N184" s="80"/>
      <c r="O184" s="80"/>
      <c r="P184" s="80"/>
      <c r="Q184" s="80"/>
      <c r="R184" s="80"/>
      <c r="S184" s="80"/>
      <c r="T184" s="81"/>
      <c r="AT184" s="18" t="s">
        <v>247</v>
      </c>
      <c r="AU184" s="18" t="s">
        <v>79</v>
      </c>
    </row>
    <row r="185" s="11" customFormat="1" ht="25.92" customHeight="1">
      <c r="B185" s="201"/>
      <c r="C185" s="202"/>
      <c r="D185" s="203" t="s">
        <v>71</v>
      </c>
      <c r="E185" s="204" t="s">
        <v>1059</v>
      </c>
      <c r="F185" s="204" t="s">
        <v>1060</v>
      </c>
      <c r="G185" s="202"/>
      <c r="H185" s="202"/>
      <c r="I185" s="205"/>
      <c r="J185" s="206">
        <f>BK185</f>
        <v>0</v>
      </c>
      <c r="K185" s="202"/>
      <c r="L185" s="207"/>
      <c r="M185" s="208"/>
      <c r="N185" s="209"/>
      <c r="O185" s="209"/>
      <c r="P185" s="210">
        <f>SUM(P186:P219)</f>
        <v>0</v>
      </c>
      <c r="Q185" s="209"/>
      <c r="R185" s="210">
        <f>SUM(R186:R219)</f>
        <v>0</v>
      </c>
      <c r="S185" s="209"/>
      <c r="T185" s="211">
        <f>SUM(T186:T219)</f>
        <v>0</v>
      </c>
      <c r="AR185" s="212" t="s">
        <v>79</v>
      </c>
      <c r="AT185" s="213" t="s">
        <v>71</v>
      </c>
      <c r="AU185" s="213" t="s">
        <v>72</v>
      </c>
      <c r="AY185" s="212" t="s">
        <v>236</v>
      </c>
      <c r="BK185" s="214">
        <f>SUM(BK186:BK219)</f>
        <v>0</v>
      </c>
    </row>
    <row r="186" s="1" customFormat="1" ht="16.5" customHeight="1">
      <c r="B186" s="39"/>
      <c r="C186" s="260" t="s">
        <v>556</v>
      </c>
      <c r="D186" s="260" t="s">
        <v>680</v>
      </c>
      <c r="E186" s="261" t="s">
        <v>1163</v>
      </c>
      <c r="F186" s="262" t="s">
        <v>1164</v>
      </c>
      <c r="G186" s="263" t="s">
        <v>692</v>
      </c>
      <c r="H186" s="264">
        <v>2</v>
      </c>
      <c r="I186" s="265"/>
      <c r="J186" s="266">
        <f>ROUND(I186*H186,2)</f>
        <v>0</v>
      </c>
      <c r="K186" s="262" t="s">
        <v>19</v>
      </c>
      <c r="L186" s="267"/>
      <c r="M186" s="268" t="s">
        <v>19</v>
      </c>
      <c r="N186" s="269" t="s">
        <v>43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305</v>
      </c>
      <c r="AT186" s="18" t="s">
        <v>680</v>
      </c>
      <c r="AU186" s="18" t="s">
        <v>79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1054</v>
      </c>
    </row>
    <row r="187" s="1" customFormat="1">
      <c r="B187" s="39"/>
      <c r="C187" s="40"/>
      <c r="D187" s="229" t="s">
        <v>245</v>
      </c>
      <c r="E187" s="40"/>
      <c r="F187" s="230" t="s">
        <v>1164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79</v>
      </c>
    </row>
    <row r="188" s="1" customFormat="1" ht="16.5" customHeight="1">
      <c r="B188" s="39"/>
      <c r="C188" s="260" t="s">
        <v>562</v>
      </c>
      <c r="D188" s="260" t="s">
        <v>680</v>
      </c>
      <c r="E188" s="261" t="s">
        <v>1165</v>
      </c>
      <c r="F188" s="262" t="s">
        <v>1166</v>
      </c>
      <c r="G188" s="263" t="s">
        <v>1167</v>
      </c>
      <c r="H188" s="264">
        <v>0.90000000000000002</v>
      </c>
      <c r="I188" s="265"/>
      <c r="J188" s="266">
        <f>ROUND(I188*H188,2)</f>
        <v>0</v>
      </c>
      <c r="K188" s="262" t="s">
        <v>19</v>
      </c>
      <c r="L188" s="267"/>
      <c r="M188" s="268" t="s">
        <v>19</v>
      </c>
      <c r="N188" s="269" t="s">
        <v>43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305</v>
      </c>
      <c r="AT188" s="18" t="s">
        <v>680</v>
      </c>
      <c r="AU188" s="18" t="s">
        <v>79</v>
      </c>
      <c r="AY188" s="18" t="s">
        <v>236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79</v>
      </c>
      <c r="BK188" s="228">
        <f>ROUND(I188*H188,2)</f>
        <v>0</v>
      </c>
      <c r="BL188" s="18" t="s">
        <v>243</v>
      </c>
      <c r="BM188" s="18" t="s">
        <v>1058</v>
      </c>
    </row>
    <row r="189" s="1" customFormat="1">
      <c r="B189" s="39"/>
      <c r="C189" s="40"/>
      <c r="D189" s="229" t="s">
        <v>245</v>
      </c>
      <c r="E189" s="40"/>
      <c r="F189" s="230" t="s">
        <v>1166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245</v>
      </c>
      <c r="AU189" s="18" t="s">
        <v>79</v>
      </c>
    </row>
    <row r="190" s="1" customFormat="1" ht="16.5" customHeight="1">
      <c r="B190" s="39"/>
      <c r="C190" s="260" t="s">
        <v>569</v>
      </c>
      <c r="D190" s="260" t="s">
        <v>680</v>
      </c>
      <c r="E190" s="261" t="s">
        <v>1168</v>
      </c>
      <c r="F190" s="262" t="s">
        <v>1169</v>
      </c>
      <c r="G190" s="263" t="s">
        <v>692</v>
      </c>
      <c r="H190" s="264">
        <v>3</v>
      </c>
      <c r="I190" s="265"/>
      <c r="J190" s="266">
        <f>ROUND(I190*H190,2)</f>
        <v>0</v>
      </c>
      <c r="K190" s="262" t="s">
        <v>19</v>
      </c>
      <c r="L190" s="267"/>
      <c r="M190" s="268" t="s">
        <v>19</v>
      </c>
      <c r="N190" s="269" t="s">
        <v>43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305</v>
      </c>
      <c r="AT190" s="18" t="s">
        <v>680</v>
      </c>
      <c r="AU190" s="18" t="s">
        <v>79</v>
      </c>
      <c r="AY190" s="18" t="s">
        <v>236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79</v>
      </c>
      <c r="BK190" s="228">
        <f>ROUND(I190*H190,2)</f>
        <v>0</v>
      </c>
      <c r="BL190" s="18" t="s">
        <v>243</v>
      </c>
      <c r="BM190" s="18" t="s">
        <v>1063</v>
      </c>
    </row>
    <row r="191" s="1" customFormat="1">
      <c r="B191" s="39"/>
      <c r="C191" s="40"/>
      <c r="D191" s="229" t="s">
        <v>245</v>
      </c>
      <c r="E191" s="40"/>
      <c r="F191" s="230" t="s">
        <v>1169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245</v>
      </c>
      <c r="AU191" s="18" t="s">
        <v>79</v>
      </c>
    </row>
    <row r="192" s="1" customFormat="1" ht="16.5" customHeight="1">
      <c r="B192" s="39"/>
      <c r="C192" s="260" t="s">
        <v>575</v>
      </c>
      <c r="D192" s="260" t="s">
        <v>680</v>
      </c>
      <c r="E192" s="261" t="s">
        <v>1170</v>
      </c>
      <c r="F192" s="262" t="s">
        <v>1171</v>
      </c>
      <c r="G192" s="263" t="s">
        <v>318</v>
      </c>
      <c r="H192" s="264">
        <v>157</v>
      </c>
      <c r="I192" s="265"/>
      <c r="J192" s="266">
        <f>ROUND(I192*H192,2)</f>
        <v>0</v>
      </c>
      <c r="K192" s="262" t="s">
        <v>19</v>
      </c>
      <c r="L192" s="267"/>
      <c r="M192" s="268" t="s">
        <v>19</v>
      </c>
      <c r="N192" s="269" t="s">
        <v>43</v>
      </c>
      <c r="O192" s="80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AR192" s="18" t="s">
        <v>305</v>
      </c>
      <c r="AT192" s="18" t="s">
        <v>680</v>
      </c>
      <c r="AU192" s="18" t="s">
        <v>79</v>
      </c>
      <c r="AY192" s="18" t="s">
        <v>236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8" t="s">
        <v>79</v>
      </c>
      <c r="BK192" s="228">
        <f>ROUND(I192*H192,2)</f>
        <v>0</v>
      </c>
      <c r="BL192" s="18" t="s">
        <v>243</v>
      </c>
      <c r="BM192" s="18" t="s">
        <v>1066</v>
      </c>
    </row>
    <row r="193" s="1" customFormat="1">
      <c r="B193" s="39"/>
      <c r="C193" s="40"/>
      <c r="D193" s="229" t="s">
        <v>245</v>
      </c>
      <c r="E193" s="40"/>
      <c r="F193" s="230" t="s">
        <v>1171</v>
      </c>
      <c r="G193" s="40"/>
      <c r="H193" s="40"/>
      <c r="I193" s="144"/>
      <c r="J193" s="40"/>
      <c r="K193" s="40"/>
      <c r="L193" s="44"/>
      <c r="M193" s="231"/>
      <c r="N193" s="80"/>
      <c r="O193" s="80"/>
      <c r="P193" s="80"/>
      <c r="Q193" s="80"/>
      <c r="R193" s="80"/>
      <c r="S193" s="80"/>
      <c r="T193" s="81"/>
      <c r="AT193" s="18" t="s">
        <v>245</v>
      </c>
      <c r="AU193" s="18" t="s">
        <v>79</v>
      </c>
    </row>
    <row r="194" s="1" customFormat="1" ht="16.5" customHeight="1">
      <c r="B194" s="39"/>
      <c r="C194" s="260" t="s">
        <v>584</v>
      </c>
      <c r="D194" s="260" t="s">
        <v>680</v>
      </c>
      <c r="E194" s="261" t="s">
        <v>1172</v>
      </c>
      <c r="F194" s="262" t="s">
        <v>1173</v>
      </c>
      <c r="G194" s="263" t="s">
        <v>692</v>
      </c>
      <c r="H194" s="264">
        <v>1</v>
      </c>
      <c r="I194" s="265"/>
      <c r="J194" s="266">
        <f>ROUND(I194*H194,2)</f>
        <v>0</v>
      </c>
      <c r="K194" s="262" t="s">
        <v>19</v>
      </c>
      <c r="L194" s="267"/>
      <c r="M194" s="268" t="s">
        <v>19</v>
      </c>
      <c r="N194" s="269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305</v>
      </c>
      <c r="AT194" s="18" t="s">
        <v>680</v>
      </c>
      <c r="AU194" s="18" t="s">
        <v>79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243</v>
      </c>
      <c r="BM194" s="18" t="s">
        <v>1069</v>
      </c>
    </row>
    <row r="195" s="1" customFormat="1">
      <c r="B195" s="39"/>
      <c r="C195" s="40"/>
      <c r="D195" s="229" t="s">
        <v>245</v>
      </c>
      <c r="E195" s="40"/>
      <c r="F195" s="230" t="s">
        <v>1173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79</v>
      </c>
    </row>
    <row r="196" s="1" customFormat="1" ht="16.5" customHeight="1">
      <c r="B196" s="39"/>
      <c r="C196" s="260" t="s">
        <v>592</v>
      </c>
      <c r="D196" s="260" t="s">
        <v>680</v>
      </c>
      <c r="E196" s="261" t="s">
        <v>1174</v>
      </c>
      <c r="F196" s="262" t="s">
        <v>1175</v>
      </c>
      <c r="G196" s="263" t="s">
        <v>692</v>
      </c>
      <c r="H196" s="264">
        <v>2</v>
      </c>
      <c r="I196" s="265"/>
      <c r="J196" s="266">
        <f>ROUND(I196*H196,2)</f>
        <v>0</v>
      </c>
      <c r="K196" s="262" t="s">
        <v>19</v>
      </c>
      <c r="L196" s="267"/>
      <c r="M196" s="268" t="s">
        <v>19</v>
      </c>
      <c r="N196" s="269" t="s">
        <v>43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305</v>
      </c>
      <c r="AT196" s="18" t="s">
        <v>680</v>
      </c>
      <c r="AU196" s="18" t="s">
        <v>79</v>
      </c>
      <c r="AY196" s="18" t="s">
        <v>236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79</v>
      </c>
      <c r="BK196" s="228">
        <f>ROUND(I196*H196,2)</f>
        <v>0</v>
      </c>
      <c r="BL196" s="18" t="s">
        <v>243</v>
      </c>
      <c r="BM196" s="18" t="s">
        <v>1072</v>
      </c>
    </row>
    <row r="197" s="1" customFormat="1">
      <c r="B197" s="39"/>
      <c r="C197" s="40"/>
      <c r="D197" s="229" t="s">
        <v>245</v>
      </c>
      <c r="E197" s="40"/>
      <c r="F197" s="230" t="s">
        <v>1175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245</v>
      </c>
      <c r="AU197" s="18" t="s">
        <v>79</v>
      </c>
    </row>
    <row r="198" s="1" customFormat="1" ht="16.5" customHeight="1">
      <c r="B198" s="39"/>
      <c r="C198" s="260" t="s">
        <v>597</v>
      </c>
      <c r="D198" s="260" t="s">
        <v>680</v>
      </c>
      <c r="E198" s="261" t="s">
        <v>1176</v>
      </c>
      <c r="F198" s="262" t="s">
        <v>1177</v>
      </c>
      <c r="G198" s="263" t="s">
        <v>692</v>
      </c>
      <c r="H198" s="264">
        <v>2</v>
      </c>
      <c r="I198" s="265"/>
      <c r="J198" s="266">
        <f>ROUND(I198*H198,2)</f>
        <v>0</v>
      </c>
      <c r="K198" s="262" t="s">
        <v>19</v>
      </c>
      <c r="L198" s="267"/>
      <c r="M198" s="268" t="s">
        <v>19</v>
      </c>
      <c r="N198" s="269" t="s">
        <v>43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305</v>
      </c>
      <c r="AT198" s="18" t="s">
        <v>680</v>
      </c>
      <c r="AU198" s="18" t="s">
        <v>79</v>
      </c>
      <c r="AY198" s="18" t="s">
        <v>236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79</v>
      </c>
      <c r="BK198" s="228">
        <f>ROUND(I198*H198,2)</f>
        <v>0</v>
      </c>
      <c r="BL198" s="18" t="s">
        <v>243</v>
      </c>
      <c r="BM198" s="18" t="s">
        <v>1075</v>
      </c>
    </row>
    <row r="199" s="1" customFormat="1">
      <c r="B199" s="39"/>
      <c r="C199" s="40"/>
      <c r="D199" s="229" t="s">
        <v>245</v>
      </c>
      <c r="E199" s="40"/>
      <c r="F199" s="230" t="s">
        <v>1177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245</v>
      </c>
      <c r="AU199" s="18" t="s">
        <v>79</v>
      </c>
    </row>
    <row r="200" s="1" customFormat="1" ht="16.5" customHeight="1">
      <c r="B200" s="39"/>
      <c r="C200" s="260" t="s">
        <v>601</v>
      </c>
      <c r="D200" s="260" t="s">
        <v>680</v>
      </c>
      <c r="E200" s="261" t="s">
        <v>1178</v>
      </c>
      <c r="F200" s="262" t="s">
        <v>1179</v>
      </c>
      <c r="G200" s="263" t="s">
        <v>692</v>
      </c>
      <c r="H200" s="264">
        <v>3</v>
      </c>
      <c r="I200" s="265"/>
      <c r="J200" s="266">
        <f>ROUND(I200*H200,2)</f>
        <v>0</v>
      </c>
      <c r="K200" s="262" t="s">
        <v>19</v>
      </c>
      <c r="L200" s="267"/>
      <c r="M200" s="268" t="s">
        <v>19</v>
      </c>
      <c r="N200" s="269" t="s">
        <v>43</v>
      </c>
      <c r="O200" s="80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18" t="s">
        <v>305</v>
      </c>
      <c r="AT200" s="18" t="s">
        <v>680</v>
      </c>
      <c r="AU200" s="18" t="s">
        <v>79</v>
      </c>
      <c r="AY200" s="18" t="s">
        <v>236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8" t="s">
        <v>79</v>
      </c>
      <c r="BK200" s="228">
        <f>ROUND(I200*H200,2)</f>
        <v>0</v>
      </c>
      <c r="BL200" s="18" t="s">
        <v>243</v>
      </c>
      <c r="BM200" s="18" t="s">
        <v>1078</v>
      </c>
    </row>
    <row r="201" s="1" customFormat="1">
      <c r="B201" s="39"/>
      <c r="C201" s="40"/>
      <c r="D201" s="229" t="s">
        <v>245</v>
      </c>
      <c r="E201" s="40"/>
      <c r="F201" s="230" t="s">
        <v>1179</v>
      </c>
      <c r="G201" s="40"/>
      <c r="H201" s="40"/>
      <c r="I201" s="144"/>
      <c r="J201" s="40"/>
      <c r="K201" s="40"/>
      <c r="L201" s="44"/>
      <c r="M201" s="231"/>
      <c r="N201" s="80"/>
      <c r="O201" s="80"/>
      <c r="P201" s="80"/>
      <c r="Q201" s="80"/>
      <c r="R201" s="80"/>
      <c r="S201" s="80"/>
      <c r="T201" s="81"/>
      <c r="AT201" s="18" t="s">
        <v>245</v>
      </c>
      <c r="AU201" s="18" t="s">
        <v>79</v>
      </c>
    </row>
    <row r="202" s="1" customFormat="1" ht="16.5" customHeight="1">
      <c r="B202" s="39"/>
      <c r="C202" s="260" t="s">
        <v>607</v>
      </c>
      <c r="D202" s="260" t="s">
        <v>680</v>
      </c>
      <c r="E202" s="261" t="s">
        <v>1180</v>
      </c>
      <c r="F202" s="262" t="s">
        <v>1181</v>
      </c>
      <c r="G202" s="263" t="s">
        <v>692</v>
      </c>
      <c r="H202" s="264">
        <v>3</v>
      </c>
      <c r="I202" s="265"/>
      <c r="J202" s="266">
        <f>ROUND(I202*H202,2)</f>
        <v>0</v>
      </c>
      <c r="K202" s="262" t="s">
        <v>19</v>
      </c>
      <c r="L202" s="267"/>
      <c r="M202" s="268" t="s">
        <v>19</v>
      </c>
      <c r="N202" s="269" t="s">
        <v>43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305</v>
      </c>
      <c r="AT202" s="18" t="s">
        <v>680</v>
      </c>
      <c r="AU202" s="18" t="s">
        <v>79</v>
      </c>
      <c r="AY202" s="18" t="s">
        <v>236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79</v>
      </c>
      <c r="BK202" s="228">
        <f>ROUND(I202*H202,2)</f>
        <v>0</v>
      </c>
      <c r="BL202" s="18" t="s">
        <v>243</v>
      </c>
      <c r="BM202" s="18" t="s">
        <v>1081</v>
      </c>
    </row>
    <row r="203" s="1" customFormat="1">
      <c r="B203" s="39"/>
      <c r="C203" s="40"/>
      <c r="D203" s="229" t="s">
        <v>245</v>
      </c>
      <c r="E203" s="40"/>
      <c r="F203" s="230" t="s">
        <v>1181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245</v>
      </c>
      <c r="AU203" s="18" t="s">
        <v>79</v>
      </c>
    </row>
    <row r="204" s="1" customFormat="1" ht="16.5" customHeight="1">
      <c r="B204" s="39"/>
      <c r="C204" s="260" t="s">
        <v>613</v>
      </c>
      <c r="D204" s="260" t="s">
        <v>680</v>
      </c>
      <c r="E204" s="261" t="s">
        <v>1123</v>
      </c>
      <c r="F204" s="262" t="s">
        <v>1124</v>
      </c>
      <c r="G204" s="263" t="s">
        <v>692</v>
      </c>
      <c r="H204" s="264">
        <v>1</v>
      </c>
      <c r="I204" s="265"/>
      <c r="J204" s="266">
        <f>ROUND(I204*H204,2)</f>
        <v>0</v>
      </c>
      <c r="K204" s="262" t="s">
        <v>19</v>
      </c>
      <c r="L204" s="267"/>
      <c r="M204" s="268" t="s">
        <v>19</v>
      </c>
      <c r="N204" s="269" t="s">
        <v>43</v>
      </c>
      <c r="O204" s="8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18" t="s">
        <v>305</v>
      </c>
      <c r="AT204" s="18" t="s">
        <v>680</v>
      </c>
      <c r="AU204" s="18" t="s">
        <v>79</v>
      </c>
      <c r="AY204" s="18" t="s">
        <v>236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79</v>
      </c>
      <c r="BK204" s="228">
        <f>ROUND(I204*H204,2)</f>
        <v>0</v>
      </c>
      <c r="BL204" s="18" t="s">
        <v>243</v>
      </c>
      <c r="BM204" s="18" t="s">
        <v>1084</v>
      </c>
    </row>
    <row r="205" s="1" customFormat="1">
      <c r="B205" s="39"/>
      <c r="C205" s="40"/>
      <c r="D205" s="229" t="s">
        <v>245</v>
      </c>
      <c r="E205" s="40"/>
      <c r="F205" s="230" t="s">
        <v>1124</v>
      </c>
      <c r="G205" s="40"/>
      <c r="H205" s="40"/>
      <c r="I205" s="144"/>
      <c r="J205" s="40"/>
      <c r="K205" s="40"/>
      <c r="L205" s="44"/>
      <c r="M205" s="231"/>
      <c r="N205" s="80"/>
      <c r="O205" s="80"/>
      <c r="P205" s="80"/>
      <c r="Q205" s="80"/>
      <c r="R205" s="80"/>
      <c r="S205" s="80"/>
      <c r="T205" s="81"/>
      <c r="AT205" s="18" t="s">
        <v>245</v>
      </c>
      <c r="AU205" s="18" t="s">
        <v>79</v>
      </c>
    </row>
    <row r="206" s="1" customFormat="1" ht="16.5" customHeight="1">
      <c r="B206" s="39"/>
      <c r="C206" s="260" t="s">
        <v>619</v>
      </c>
      <c r="D206" s="260" t="s">
        <v>680</v>
      </c>
      <c r="E206" s="261" t="s">
        <v>1182</v>
      </c>
      <c r="F206" s="262" t="s">
        <v>1183</v>
      </c>
      <c r="G206" s="263" t="s">
        <v>692</v>
      </c>
      <c r="H206" s="264">
        <v>3</v>
      </c>
      <c r="I206" s="265"/>
      <c r="J206" s="266">
        <f>ROUND(I206*H206,2)</f>
        <v>0</v>
      </c>
      <c r="K206" s="262" t="s">
        <v>19</v>
      </c>
      <c r="L206" s="267"/>
      <c r="M206" s="268" t="s">
        <v>19</v>
      </c>
      <c r="N206" s="269" t="s">
        <v>43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305</v>
      </c>
      <c r="AT206" s="18" t="s">
        <v>680</v>
      </c>
      <c r="AU206" s="18" t="s">
        <v>79</v>
      </c>
      <c r="AY206" s="18" t="s">
        <v>236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79</v>
      </c>
      <c r="BK206" s="228">
        <f>ROUND(I206*H206,2)</f>
        <v>0</v>
      </c>
      <c r="BL206" s="18" t="s">
        <v>243</v>
      </c>
      <c r="BM206" s="18" t="s">
        <v>1087</v>
      </c>
    </row>
    <row r="207" s="1" customFormat="1">
      <c r="B207" s="39"/>
      <c r="C207" s="40"/>
      <c r="D207" s="229" t="s">
        <v>245</v>
      </c>
      <c r="E207" s="40"/>
      <c r="F207" s="230" t="s">
        <v>1183</v>
      </c>
      <c r="G207" s="40"/>
      <c r="H207" s="40"/>
      <c r="I207" s="144"/>
      <c r="J207" s="40"/>
      <c r="K207" s="40"/>
      <c r="L207" s="44"/>
      <c r="M207" s="231"/>
      <c r="N207" s="80"/>
      <c r="O207" s="80"/>
      <c r="P207" s="80"/>
      <c r="Q207" s="80"/>
      <c r="R207" s="80"/>
      <c r="S207" s="80"/>
      <c r="T207" s="81"/>
      <c r="AT207" s="18" t="s">
        <v>245</v>
      </c>
      <c r="AU207" s="18" t="s">
        <v>79</v>
      </c>
    </row>
    <row r="208" s="1" customFormat="1" ht="16.5" customHeight="1">
      <c r="B208" s="39"/>
      <c r="C208" s="260" t="s">
        <v>622</v>
      </c>
      <c r="D208" s="260" t="s">
        <v>680</v>
      </c>
      <c r="E208" s="261" t="s">
        <v>1184</v>
      </c>
      <c r="F208" s="262" t="s">
        <v>1185</v>
      </c>
      <c r="G208" s="263" t="s">
        <v>692</v>
      </c>
      <c r="H208" s="264">
        <v>4</v>
      </c>
      <c r="I208" s="265"/>
      <c r="J208" s="266">
        <f>ROUND(I208*H208,2)</f>
        <v>0</v>
      </c>
      <c r="K208" s="262" t="s">
        <v>19</v>
      </c>
      <c r="L208" s="267"/>
      <c r="M208" s="268" t="s">
        <v>19</v>
      </c>
      <c r="N208" s="269" t="s">
        <v>43</v>
      </c>
      <c r="O208" s="80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18" t="s">
        <v>305</v>
      </c>
      <c r="AT208" s="18" t="s">
        <v>680</v>
      </c>
      <c r="AU208" s="18" t="s">
        <v>79</v>
      </c>
      <c r="AY208" s="18" t="s">
        <v>236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79</v>
      </c>
      <c r="BK208" s="228">
        <f>ROUND(I208*H208,2)</f>
        <v>0</v>
      </c>
      <c r="BL208" s="18" t="s">
        <v>243</v>
      </c>
      <c r="BM208" s="18" t="s">
        <v>1090</v>
      </c>
    </row>
    <row r="209" s="1" customFormat="1">
      <c r="B209" s="39"/>
      <c r="C209" s="40"/>
      <c r="D209" s="229" t="s">
        <v>245</v>
      </c>
      <c r="E209" s="40"/>
      <c r="F209" s="230" t="s">
        <v>1185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245</v>
      </c>
      <c r="AU209" s="18" t="s">
        <v>79</v>
      </c>
    </row>
    <row r="210" s="1" customFormat="1" ht="16.5" customHeight="1">
      <c r="B210" s="39"/>
      <c r="C210" s="260" t="s">
        <v>626</v>
      </c>
      <c r="D210" s="260" t="s">
        <v>680</v>
      </c>
      <c r="E210" s="261" t="s">
        <v>1127</v>
      </c>
      <c r="F210" s="262" t="s">
        <v>1128</v>
      </c>
      <c r="G210" s="263" t="s">
        <v>692</v>
      </c>
      <c r="H210" s="264">
        <v>4</v>
      </c>
      <c r="I210" s="265"/>
      <c r="J210" s="266">
        <f>ROUND(I210*H210,2)</f>
        <v>0</v>
      </c>
      <c r="K210" s="262" t="s">
        <v>19</v>
      </c>
      <c r="L210" s="267"/>
      <c r="M210" s="268" t="s">
        <v>19</v>
      </c>
      <c r="N210" s="269" t="s">
        <v>43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305</v>
      </c>
      <c r="AT210" s="18" t="s">
        <v>680</v>
      </c>
      <c r="AU210" s="18" t="s">
        <v>79</v>
      </c>
      <c r="AY210" s="18" t="s">
        <v>236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79</v>
      </c>
      <c r="BK210" s="228">
        <f>ROUND(I210*H210,2)</f>
        <v>0</v>
      </c>
      <c r="BL210" s="18" t="s">
        <v>243</v>
      </c>
      <c r="BM210" s="18" t="s">
        <v>1093</v>
      </c>
    </row>
    <row r="211" s="1" customFormat="1">
      <c r="B211" s="39"/>
      <c r="C211" s="40"/>
      <c r="D211" s="229" t="s">
        <v>245</v>
      </c>
      <c r="E211" s="40"/>
      <c r="F211" s="230" t="s">
        <v>1128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245</v>
      </c>
      <c r="AU211" s="18" t="s">
        <v>79</v>
      </c>
    </row>
    <row r="212" s="1" customFormat="1" ht="16.5" customHeight="1">
      <c r="B212" s="39"/>
      <c r="C212" s="260" t="s">
        <v>633</v>
      </c>
      <c r="D212" s="260" t="s">
        <v>680</v>
      </c>
      <c r="E212" s="261" t="s">
        <v>1186</v>
      </c>
      <c r="F212" s="262" t="s">
        <v>1187</v>
      </c>
      <c r="G212" s="263" t="s">
        <v>692</v>
      </c>
      <c r="H212" s="264">
        <v>2</v>
      </c>
      <c r="I212" s="265"/>
      <c r="J212" s="266">
        <f>ROUND(I212*H212,2)</f>
        <v>0</v>
      </c>
      <c r="K212" s="262" t="s">
        <v>19</v>
      </c>
      <c r="L212" s="267"/>
      <c r="M212" s="268" t="s">
        <v>19</v>
      </c>
      <c r="N212" s="269" t="s">
        <v>43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305</v>
      </c>
      <c r="AT212" s="18" t="s">
        <v>680</v>
      </c>
      <c r="AU212" s="18" t="s">
        <v>79</v>
      </c>
      <c r="AY212" s="18" t="s">
        <v>236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79</v>
      </c>
      <c r="BK212" s="228">
        <f>ROUND(I212*H212,2)</f>
        <v>0</v>
      </c>
      <c r="BL212" s="18" t="s">
        <v>243</v>
      </c>
      <c r="BM212" s="18" t="s">
        <v>1098</v>
      </c>
    </row>
    <row r="213" s="1" customFormat="1">
      <c r="B213" s="39"/>
      <c r="C213" s="40"/>
      <c r="D213" s="229" t="s">
        <v>245</v>
      </c>
      <c r="E213" s="40"/>
      <c r="F213" s="230" t="s">
        <v>1187</v>
      </c>
      <c r="G213" s="40"/>
      <c r="H213" s="40"/>
      <c r="I213" s="144"/>
      <c r="J213" s="40"/>
      <c r="K213" s="40"/>
      <c r="L213" s="44"/>
      <c r="M213" s="231"/>
      <c r="N213" s="80"/>
      <c r="O213" s="80"/>
      <c r="P213" s="80"/>
      <c r="Q213" s="80"/>
      <c r="R213" s="80"/>
      <c r="S213" s="80"/>
      <c r="T213" s="81"/>
      <c r="AT213" s="18" t="s">
        <v>245</v>
      </c>
      <c r="AU213" s="18" t="s">
        <v>79</v>
      </c>
    </row>
    <row r="214" s="1" customFormat="1" ht="16.5" customHeight="1">
      <c r="B214" s="39"/>
      <c r="C214" s="260" t="s">
        <v>636</v>
      </c>
      <c r="D214" s="260" t="s">
        <v>680</v>
      </c>
      <c r="E214" s="261" t="s">
        <v>1188</v>
      </c>
      <c r="F214" s="262" t="s">
        <v>1189</v>
      </c>
      <c r="G214" s="263" t="s">
        <v>692</v>
      </c>
      <c r="H214" s="264">
        <v>9</v>
      </c>
      <c r="I214" s="265"/>
      <c r="J214" s="266">
        <f>ROUND(I214*H214,2)</f>
        <v>0</v>
      </c>
      <c r="K214" s="262" t="s">
        <v>19</v>
      </c>
      <c r="L214" s="267"/>
      <c r="M214" s="268" t="s">
        <v>19</v>
      </c>
      <c r="N214" s="269" t="s">
        <v>43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18" t="s">
        <v>305</v>
      </c>
      <c r="AT214" s="18" t="s">
        <v>680</v>
      </c>
      <c r="AU214" s="18" t="s">
        <v>79</v>
      </c>
      <c r="AY214" s="18" t="s">
        <v>236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79</v>
      </c>
      <c r="BK214" s="228">
        <f>ROUND(I214*H214,2)</f>
        <v>0</v>
      </c>
      <c r="BL214" s="18" t="s">
        <v>243</v>
      </c>
      <c r="BM214" s="18" t="s">
        <v>1122</v>
      </c>
    </row>
    <row r="215" s="1" customFormat="1">
      <c r="B215" s="39"/>
      <c r="C215" s="40"/>
      <c r="D215" s="229" t="s">
        <v>245</v>
      </c>
      <c r="E215" s="40"/>
      <c r="F215" s="230" t="s">
        <v>1189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245</v>
      </c>
      <c r="AU215" s="18" t="s">
        <v>79</v>
      </c>
    </row>
    <row r="216" s="1" customFormat="1" ht="16.5" customHeight="1">
      <c r="B216" s="39"/>
      <c r="C216" s="260" t="s">
        <v>640</v>
      </c>
      <c r="D216" s="260" t="s">
        <v>680</v>
      </c>
      <c r="E216" s="261" t="s">
        <v>1190</v>
      </c>
      <c r="F216" s="262" t="s">
        <v>1191</v>
      </c>
      <c r="G216" s="263" t="s">
        <v>692</v>
      </c>
      <c r="H216" s="264">
        <v>2</v>
      </c>
      <c r="I216" s="265"/>
      <c r="J216" s="266">
        <f>ROUND(I216*H216,2)</f>
        <v>0</v>
      </c>
      <c r="K216" s="262" t="s">
        <v>19</v>
      </c>
      <c r="L216" s="267"/>
      <c r="M216" s="268" t="s">
        <v>19</v>
      </c>
      <c r="N216" s="269" t="s">
        <v>43</v>
      </c>
      <c r="O216" s="80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18" t="s">
        <v>305</v>
      </c>
      <c r="AT216" s="18" t="s">
        <v>680</v>
      </c>
      <c r="AU216" s="18" t="s">
        <v>79</v>
      </c>
      <c r="AY216" s="18" t="s">
        <v>236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79</v>
      </c>
      <c r="BK216" s="228">
        <f>ROUND(I216*H216,2)</f>
        <v>0</v>
      </c>
      <c r="BL216" s="18" t="s">
        <v>243</v>
      </c>
      <c r="BM216" s="18" t="s">
        <v>1125</v>
      </c>
    </row>
    <row r="217" s="1" customFormat="1">
      <c r="B217" s="39"/>
      <c r="C217" s="40"/>
      <c r="D217" s="229" t="s">
        <v>245</v>
      </c>
      <c r="E217" s="40"/>
      <c r="F217" s="230" t="s">
        <v>1191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245</v>
      </c>
      <c r="AU217" s="18" t="s">
        <v>79</v>
      </c>
    </row>
    <row r="218" s="1" customFormat="1" ht="16.5" customHeight="1">
      <c r="B218" s="39"/>
      <c r="C218" s="260" t="s">
        <v>645</v>
      </c>
      <c r="D218" s="260" t="s">
        <v>680</v>
      </c>
      <c r="E218" s="261" t="s">
        <v>1130</v>
      </c>
      <c r="F218" s="262" t="s">
        <v>1131</v>
      </c>
      <c r="G218" s="263" t="s">
        <v>692</v>
      </c>
      <c r="H218" s="264">
        <v>2</v>
      </c>
      <c r="I218" s="265"/>
      <c r="J218" s="266">
        <f>ROUND(I218*H218,2)</f>
        <v>0</v>
      </c>
      <c r="K218" s="262" t="s">
        <v>19</v>
      </c>
      <c r="L218" s="267"/>
      <c r="M218" s="268" t="s">
        <v>19</v>
      </c>
      <c r="N218" s="269" t="s">
        <v>43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18" t="s">
        <v>305</v>
      </c>
      <c r="AT218" s="18" t="s">
        <v>680</v>
      </c>
      <c r="AU218" s="18" t="s">
        <v>79</v>
      </c>
      <c r="AY218" s="18" t="s">
        <v>236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79</v>
      </c>
      <c r="BK218" s="228">
        <f>ROUND(I218*H218,2)</f>
        <v>0</v>
      </c>
      <c r="BL218" s="18" t="s">
        <v>243</v>
      </c>
      <c r="BM218" s="18" t="s">
        <v>1126</v>
      </c>
    </row>
    <row r="219" s="1" customFormat="1">
      <c r="B219" s="39"/>
      <c r="C219" s="40"/>
      <c r="D219" s="229" t="s">
        <v>245</v>
      </c>
      <c r="E219" s="40"/>
      <c r="F219" s="230" t="s">
        <v>1131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245</v>
      </c>
      <c r="AU219" s="18" t="s">
        <v>79</v>
      </c>
    </row>
    <row r="220" s="11" customFormat="1" ht="25.92" customHeight="1">
      <c r="B220" s="201"/>
      <c r="C220" s="202"/>
      <c r="D220" s="203" t="s">
        <v>71</v>
      </c>
      <c r="E220" s="204" t="s">
        <v>1094</v>
      </c>
      <c r="F220" s="204" t="s">
        <v>1095</v>
      </c>
      <c r="G220" s="202"/>
      <c r="H220" s="202"/>
      <c r="I220" s="205"/>
      <c r="J220" s="206">
        <f>BK220</f>
        <v>0</v>
      </c>
      <c r="K220" s="202"/>
      <c r="L220" s="207"/>
      <c r="M220" s="208"/>
      <c r="N220" s="209"/>
      <c r="O220" s="209"/>
      <c r="P220" s="210">
        <f>SUM(P221:P236)</f>
        <v>0</v>
      </c>
      <c r="Q220" s="209"/>
      <c r="R220" s="210">
        <f>SUM(R221:R236)</f>
        <v>0</v>
      </c>
      <c r="S220" s="209"/>
      <c r="T220" s="211">
        <f>SUM(T221:T236)</f>
        <v>0</v>
      </c>
      <c r="AR220" s="212" t="s">
        <v>79</v>
      </c>
      <c r="AT220" s="213" t="s">
        <v>71</v>
      </c>
      <c r="AU220" s="213" t="s">
        <v>72</v>
      </c>
      <c r="AY220" s="212" t="s">
        <v>236</v>
      </c>
      <c r="BK220" s="214">
        <f>SUM(BK221:BK236)</f>
        <v>0</v>
      </c>
    </row>
    <row r="221" s="1" customFormat="1" ht="16.5" customHeight="1">
      <c r="B221" s="39"/>
      <c r="C221" s="260" t="s">
        <v>647</v>
      </c>
      <c r="D221" s="260" t="s">
        <v>680</v>
      </c>
      <c r="E221" s="261" t="s">
        <v>1192</v>
      </c>
      <c r="F221" s="262" t="s">
        <v>1193</v>
      </c>
      <c r="G221" s="263" t="s">
        <v>692</v>
      </c>
      <c r="H221" s="264">
        <v>7</v>
      </c>
      <c r="I221" s="265"/>
      <c r="J221" s="266">
        <f>ROUND(I221*H221,2)</f>
        <v>0</v>
      </c>
      <c r="K221" s="262" t="s">
        <v>19</v>
      </c>
      <c r="L221" s="267"/>
      <c r="M221" s="268" t="s">
        <v>19</v>
      </c>
      <c r="N221" s="269" t="s">
        <v>43</v>
      </c>
      <c r="O221" s="80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AR221" s="18" t="s">
        <v>305</v>
      </c>
      <c r="AT221" s="18" t="s">
        <v>680</v>
      </c>
      <c r="AU221" s="18" t="s">
        <v>79</v>
      </c>
      <c r="AY221" s="18" t="s">
        <v>236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79</v>
      </c>
      <c r="BK221" s="228">
        <f>ROUND(I221*H221,2)</f>
        <v>0</v>
      </c>
      <c r="BL221" s="18" t="s">
        <v>243</v>
      </c>
      <c r="BM221" s="18" t="s">
        <v>1129</v>
      </c>
    </row>
    <row r="222" s="1" customFormat="1">
      <c r="B222" s="39"/>
      <c r="C222" s="40"/>
      <c r="D222" s="229" t="s">
        <v>245</v>
      </c>
      <c r="E222" s="40"/>
      <c r="F222" s="230" t="s">
        <v>1193</v>
      </c>
      <c r="G222" s="40"/>
      <c r="H222" s="40"/>
      <c r="I222" s="144"/>
      <c r="J222" s="40"/>
      <c r="K222" s="40"/>
      <c r="L222" s="44"/>
      <c r="M222" s="231"/>
      <c r="N222" s="80"/>
      <c r="O222" s="80"/>
      <c r="P222" s="80"/>
      <c r="Q222" s="80"/>
      <c r="R222" s="80"/>
      <c r="S222" s="80"/>
      <c r="T222" s="81"/>
      <c r="AT222" s="18" t="s">
        <v>245</v>
      </c>
      <c r="AU222" s="18" t="s">
        <v>79</v>
      </c>
    </row>
    <row r="223" s="1" customFormat="1" ht="16.5" customHeight="1">
      <c r="B223" s="39"/>
      <c r="C223" s="260" t="s">
        <v>651</v>
      </c>
      <c r="D223" s="260" t="s">
        <v>680</v>
      </c>
      <c r="E223" s="261" t="s">
        <v>1194</v>
      </c>
      <c r="F223" s="262" t="s">
        <v>1195</v>
      </c>
      <c r="G223" s="263" t="s">
        <v>692</v>
      </c>
      <c r="H223" s="264">
        <v>22</v>
      </c>
      <c r="I223" s="265"/>
      <c r="J223" s="266">
        <f>ROUND(I223*H223,2)</f>
        <v>0</v>
      </c>
      <c r="K223" s="262" t="s">
        <v>19</v>
      </c>
      <c r="L223" s="267"/>
      <c r="M223" s="268" t="s">
        <v>19</v>
      </c>
      <c r="N223" s="269" t="s">
        <v>43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305</v>
      </c>
      <c r="AT223" s="18" t="s">
        <v>680</v>
      </c>
      <c r="AU223" s="18" t="s">
        <v>79</v>
      </c>
      <c r="AY223" s="18" t="s">
        <v>236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79</v>
      </c>
      <c r="BK223" s="228">
        <f>ROUND(I223*H223,2)</f>
        <v>0</v>
      </c>
      <c r="BL223" s="18" t="s">
        <v>243</v>
      </c>
      <c r="BM223" s="18" t="s">
        <v>1132</v>
      </c>
    </row>
    <row r="224" s="1" customFormat="1">
      <c r="B224" s="39"/>
      <c r="C224" s="40"/>
      <c r="D224" s="229" t="s">
        <v>245</v>
      </c>
      <c r="E224" s="40"/>
      <c r="F224" s="230" t="s">
        <v>1195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245</v>
      </c>
      <c r="AU224" s="18" t="s">
        <v>79</v>
      </c>
    </row>
    <row r="225" s="1" customFormat="1" ht="16.5" customHeight="1">
      <c r="B225" s="39"/>
      <c r="C225" s="260" t="s">
        <v>653</v>
      </c>
      <c r="D225" s="260" t="s">
        <v>680</v>
      </c>
      <c r="E225" s="261" t="s">
        <v>1196</v>
      </c>
      <c r="F225" s="262" t="s">
        <v>1197</v>
      </c>
      <c r="G225" s="263" t="s">
        <v>692</v>
      </c>
      <c r="H225" s="264">
        <v>7</v>
      </c>
      <c r="I225" s="265"/>
      <c r="J225" s="266">
        <f>ROUND(I225*H225,2)</f>
        <v>0</v>
      </c>
      <c r="K225" s="262" t="s">
        <v>19</v>
      </c>
      <c r="L225" s="267"/>
      <c r="M225" s="268" t="s">
        <v>19</v>
      </c>
      <c r="N225" s="269" t="s">
        <v>43</v>
      </c>
      <c r="O225" s="8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AR225" s="18" t="s">
        <v>305</v>
      </c>
      <c r="AT225" s="18" t="s">
        <v>680</v>
      </c>
      <c r="AU225" s="18" t="s">
        <v>79</v>
      </c>
      <c r="AY225" s="18" t="s">
        <v>236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79</v>
      </c>
      <c r="BK225" s="228">
        <f>ROUND(I225*H225,2)</f>
        <v>0</v>
      </c>
      <c r="BL225" s="18" t="s">
        <v>243</v>
      </c>
      <c r="BM225" s="18" t="s">
        <v>1135</v>
      </c>
    </row>
    <row r="226" s="1" customFormat="1">
      <c r="B226" s="39"/>
      <c r="C226" s="40"/>
      <c r="D226" s="229" t="s">
        <v>245</v>
      </c>
      <c r="E226" s="40"/>
      <c r="F226" s="230" t="s">
        <v>1197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245</v>
      </c>
      <c r="AU226" s="18" t="s">
        <v>79</v>
      </c>
    </row>
    <row r="227" s="1" customFormat="1" ht="16.5" customHeight="1">
      <c r="B227" s="39"/>
      <c r="C227" s="260" t="s">
        <v>655</v>
      </c>
      <c r="D227" s="260" t="s">
        <v>680</v>
      </c>
      <c r="E227" s="261" t="s">
        <v>1198</v>
      </c>
      <c r="F227" s="262" t="s">
        <v>1199</v>
      </c>
      <c r="G227" s="263" t="s">
        <v>692</v>
      </c>
      <c r="H227" s="264">
        <v>22</v>
      </c>
      <c r="I227" s="265"/>
      <c r="J227" s="266">
        <f>ROUND(I227*H227,2)</f>
        <v>0</v>
      </c>
      <c r="K227" s="262" t="s">
        <v>19</v>
      </c>
      <c r="L227" s="267"/>
      <c r="M227" s="268" t="s">
        <v>19</v>
      </c>
      <c r="N227" s="269" t="s">
        <v>43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305</v>
      </c>
      <c r="AT227" s="18" t="s">
        <v>680</v>
      </c>
      <c r="AU227" s="18" t="s">
        <v>79</v>
      </c>
      <c r="AY227" s="18" t="s">
        <v>236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79</v>
      </c>
      <c r="BK227" s="228">
        <f>ROUND(I227*H227,2)</f>
        <v>0</v>
      </c>
      <c r="BL227" s="18" t="s">
        <v>243</v>
      </c>
      <c r="BM227" s="18" t="s">
        <v>1200</v>
      </c>
    </row>
    <row r="228" s="1" customFormat="1">
      <c r="B228" s="39"/>
      <c r="C228" s="40"/>
      <c r="D228" s="229" t="s">
        <v>245</v>
      </c>
      <c r="E228" s="40"/>
      <c r="F228" s="230" t="s">
        <v>1199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245</v>
      </c>
      <c r="AU228" s="18" t="s">
        <v>79</v>
      </c>
    </row>
    <row r="229" s="1" customFormat="1" ht="16.5" customHeight="1">
      <c r="B229" s="39"/>
      <c r="C229" s="260" t="s">
        <v>664</v>
      </c>
      <c r="D229" s="260" t="s">
        <v>680</v>
      </c>
      <c r="E229" s="261" t="s">
        <v>1201</v>
      </c>
      <c r="F229" s="262" t="s">
        <v>1202</v>
      </c>
      <c r="G229" s="263" t="s">
        <v>692</v>
      </c>
      <c r="H229" s="264">
        <v>1</v>
      </c>
      <c r="I229" s="265"/>
      <c r="J229" s="266">
        <f>ROUND(I229*H229,2)</f>
        <v>0</v>
      </c>
      <c r="K229" s="262" t="s">
        <v>19</v>
      </c>
      <c r="L229" s="267"/>
      <c r="M229" s="268" t="s">
        <v>19</v>
      </c>
      <c r="N229" s="269" t="s">
        <v>43</v>
      </c>
      <c r="O229" s="80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AR229" s="18" t="s">
        <v>305</v>
      </c>
      <c r="AT229" s="18" t="s">
        <v>680</v>
      </c>
      <c r="AU229" s="18" t="s">
        <v>79</v>
      </c>
      <c r="AY229" s="18" t="s">
        <v>236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8" t="s">
        <v>79</v>
      </c>
      <c r="BK229" s="228">
        <f>ROUND(I229*H229,2)</f>
        <v>0</v>
      </c>
      <c r="BL229" s="18" t="s">
        <v>243</v>
      </c>
      <c r="BM229" s="18" t="s">
        <v>1203</v>
      </c>
    </row>
    <row r="230" s="1" customFormat="1">
      <c r="B230" s="39"/>
      <c r="C230" s="40"/>
      <c r="D230" s="229" t="s">
        <v>245</v>
      </c>
      <c r="E230" s="40"/>
      <c r="F230" s="230" t="s">
        <v>1202</v>
      </c>
      <c r="G230" s="40"/>
      <c r="H230" s="40"/>
      <c r="I230" s="144"/>
      <c r="J230" s="40"/>
      <c r="K230" s="40"/>
      <c r="L230" s="44"/>
      <c r="M230" s="231"/>
      <c r="N230" s="80"/>
      <c r="O230" s="80"/>
      <c r="P230" s="80"/>
      <c r="Q230" s="80"/>
      <c r="R230" s="80"/>
      <c r="S230" s="80"/>
      <c r="T230" s="81"/>
      <c r="AT230" s="18" t="s">
        <v>245</v>
      </c>
      <c r="AU230" s="18" t="s">
        <v>79</v>
      </c>
    </row>
    <row r="231" s="1" customFormat="1" ht="16.5" customHeight="1">
      <c r="B231" s="39"/>
      <c r="C231" s="260" t="s">
        <v>1204</v>
      </c>
      <c r="D231" s="260" t="s">
        <v>680</v>
      </c>
      <c r="E231" s="261" t="s">
        <v>1205</v>
      </c>
      <c r="F231" s="262" t="s">
        <v>1206</v>
      </c>
      <c r="G231" s="263" t="s">
        <v>692</v>
      </c>
      <c r="H231" s="264">
        <v>2</v>
      </c>
      <c r="I231" s="265"/>
      <c r="J231" s="266">
        <f>ROUND(I231*H231,2)</f>
        <v>0</v>
      </c>
      <c r="K231" s="262" t="s">
        <v>19</v>
      </c>
      <c r="L231" s="267"/>
      <c r="M231" s="268" t="s">
        <v>19</v>
      </c>
      <c r="N231" s="269" t="s">
        <v>43</v>
      </c>
      <c r="O231" s="80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AR231" s="18" t="s">
        <v>305</v>
      </c>
      <c r="AT231" s="18" t="s">
        <v>680</v>
      </c>
      <c r="AU231" s="18" t="s">
        <v>79</v>
      </c>
      <c r="AY231" s="18" t="s">
        <v>236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79</v>
      </c>
      <c r="BK231" s="228">
        <f>ROUND(I231*H231,2)</f>
        <v>0</v>
      </c>
      <c r="BL231" s="18" t="s">
        <v>243</v>
      </c>
      <c r="BM231" s="18" t="s">
        <v>1207</v>
      </c>
    </row>
    <row r="232" s="1" customFormat="1">
      <c r="B232" s="39"/>
      <c r="C232" s="40"/>
      <c r="D232" s="229" t="s">
        <v>245</v>
      </c>
      <c r="E232" s="40"/>
      <c r="F232" s="230" t="s">
        <v>1206</v>
      </c>
      <c r="G232" s="40"/>
      <c r="H232" s="40"/>
      <c r="I232" s="144"/>
      <c r="J232" s="40"/>
      <c r="K232" s="40"/>
      <c r="L232" s="44"/>
      <c r="M232" s="231"/>
      <c r="N232" s="80"/>
      <c r="O232" s="80"/>
      <c r="P232" s="80"/>
      <c r="Q232" s="80"/>
      <c r="R232" s="80"/>
      <c r="S232" s="80"/>
      <c r="T232" s="81"/>
      <c r="AT232" s="18" t="s">
        <v>245</v>
      </c>
      <c r="AU232" s="18" t="s">
        <v>79</v>
      </c>
    </row>
    <row r="233" s="1" customFormat="1" ht="16.5" customHeight="1">
      <c r="B233" s="39"/>
      <c r="C233" s="260" t="s">
        <v>1027</v>
      </c>
      <c r="D233" s="260" t="s">
        <v>680</v>
      </c>
      <c r="E233" s="261" t="s">
        <v>1208</v>
      </c>
      <c r="F233" s="262" t="s">
        <v>1209</v>
      </c>
      <c r="G233" s="263" t="s">
        <v>692</v>
      </c>
      <c r="H233" s="264">
        <v>7</v>
      </c>
      <c r="I233" s="265"/>
      <c r="J233" s="266">
        <f>ROUND(I233*H233,2)</f>
        <v>0</v>
      </c>
      <c r="K233" s="262" t="s">
        <v>19</v>
      </c>
      <c r="L233" s="267"/>
      <c r="M233" s="268" t="s">
        <v>19</v>
      </c>
      <c r="N233" s="269" t="s">
        <v>43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305</v>
      </c>
      <c r="AT233" s="18" t="s">
        <v>680</v>
      </c>
      <c r="AU233" s="18" t="s">
        <v>79</v>
      </c>
      <c r="AY233" s="18" t="s">
        <v>236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79</v>
      </c>
      <c r="BK233" s="228">
        <f>ROUND(I233*H233,2)</f>
        <v>0</v>
      </c>
      <c r="BL233" s="18" t="s">
        <v>243</v>
      </c>
      <c r="BM233" s="18" t="s">
        <v>1210</v>
      </c>
    </row>
    <row r="234" s="1" customFormat="1">
      <c r="B234" s="39"/>
      <c r="C234" s="40"/>
      <c r="D234" s="229" t="s">
        <v>245</v>
      </c>
      <c r="E234" s="40"/>
      <c r="F234" s="230" t="s">
        <v>1209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245</v>
      </c>
      <c r="AU234" s="18" t="s">
        <v>79</v>
      </c>
    </row>
    <row r="235" s="1" customFormat="1" ht="16.5" customHeight="1">
      <c r="B235" s="39"/>
      <c r="C235" s="260" t="s">
        <v>1211</v>
      </c>
      <c r="D235" s="260" t="s">
        <v>680</v>
      </c>
      <c r="E235" s="261" t="s">
        <v>1212</v>
      </c>
      <c r="F235" s="262" t="s">
        <v>1213</v>
      </c>
      <c r="G235" s="263" t="s">
        <v>692</v>
      </c>
      <c r="H235" s="264">
        <v>3</v>
      </c>
      <c r="I235" s="265"/>
      <c r="J235" s="266">
        <f>ROUND(I235*H235,2)</f>
        <v>0</v>
      </c>
      <c r="K235" s="262" t="s">
        <v>19</v>
      </c>
      <c r="L235" s="267"/>
      <c r="M235" s="268" t="s">
        <v>19</v>
      </c>
      <c r="N235" s="269" t="s">
        <v>43</v>
      </c>
      <c r="O235" s="80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AR235" s="18" t="s">
        <v>305</v>
      </c>
      <c r="AT235" s="18" t="s">
        <v>680</v>
      </c>
      <c r="AU235" s="18" t="s">
        <v>79</v>
      </c>
      <c r="AY235" s="18" t="s">
        <v>236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8" t="s">
        <v>79</v>
      </c>
      <c r="BK235" s="228">
        <f>ROUND(I235*H235,2)</f>
        <v>0</v>
      </c>
      <c r="BL235" s="18" t="s">
        <v>243</v>
      </c>
      <c r="BM235" s="18" t="s">
        <v>1138</v>
      </c>
    </row>
    <row r="236" s="1" customFormat="1">
      <c r="B236" s="39"/>
      <c r="C236" s="40"/>
      <c r="D236" s="229" t="s">
        <v>245</v>
      </c>
      <c r="E236" s="40"/>
      <c r="F236" s="230" t="s">
        <v>1213</v>
      </c>
      <c r="G236" s="40"/>
      <c r="H236" s="40"/>
      <c r="I236" s="144"/>
      <c r="J236" s="40"/>
      <c r="K236" s="40"/>
      <c r="L236" s="44"/>
      <c r="M236" s="247"/>
      <c r="N236" s="248"/>
      <c r="O236" s="248"/>
      <c r="P236" s="248"/>
      <c r="Q236" s="248"/>
      <c r="R236" s="248"/>
      <c r="S236" s="248"/>
      <c r="T236" s="249"/>
      <c r="AT236" s="18" t="s">
        <v>245</v>
      </c>
      <c r="AU236" s="18" t="s">
        <v>79</v>
      </c>
    </row>
    <row r="237" s="1" customFormat="1" ht="6.96" customHeight="1">
      <c r="B237" s="58"/>
      <c r="C237" s="59"/>
      <c r="D237" s="59"/>
      <c r="E237" s="59"/>
      <c r="F237" s="59"/>
      <c r="G237" s="59"/>
      <c r="H237" s="59"/>
      <c r="I237" s="168"/>
      <c r="J237" s="59"/>
      <c r="K237" s="59"/>
      <c r="L237" s="44"/>
    </row>
  </sheetData>
  <sheetProtection sheet="1" autoFilter="0" formatColumns="0" formatRows="0" objects="1" scenarios="1" spinCount="100000" saltValue="EVGYhxXB9k/GYZW/alw/2aPe75hZGCRJmDiolunICoB0N8rlA/eydwQxjdTkDJFak6SnYB5kO7OF0vPgYkZqKA==" hashValue="4V5locjSkx9y2oyFDf3RFwe6Kzbso/+t62s+nlRpt5Gsu2lENwWJFIMCzmX+yXcQ08Vby6eQ+FD2LqePmp3ugg==" algorithmName="SHA-512" password="CC35"/>
  <autoFilter ref="C95:K23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4:H84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1214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22.5" customHeight="1">
      <c r="B29" s="148"/>
      <c r="E29" s="149" t="s">
        <v>1215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ROUND(J89,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ROUND((SUM(BE89:BE147)),  2)</f>
        <v>0</v>
      </c>
      <c r="I35" s="157">
        <v>0.20999999999999999</v>
      </c>
      <c r="J35" s="156">
        <f>ROUND(((SUM(BE89:BE147))*I35),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ROUND((SUM(BF89:BF147)),  2)</f>
        <v>0</v>
      </c>
      <c r="I36" s="157">
        <v>0.14999999999999999</v>
      </c>
      <c r="J36" s="156">
        <f>ROUND(((SUM(BF89:BF147))*I36),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ROUND((SUM(BG89:BG147)),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ROUND((SUM(BH89:BH147)),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ROUND((SUM(BI89:BI147)),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04.4 - Přeložka kabelů Net4Gas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J89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1216</v>
      </c>
      <c r="E64" s="181"/>
      <c r="F64" s="181"/>
      <c r="G64" s="181"/>
      <c r="H64" s="181"/>
      <c r="I64" s="182"/>
      <c r="J64" s="183">
        <f>J90</f>
        <v>0</v>
      </c>
      <c r="K64" s="179"/>
      <c r="L64" s="184"/>
    </row>
    <row r="65" s="8" customFormat="1" ht="24.96" customHeight="1">
      <c r="B65" s="178"/>
      <c r="C65" s="179"/>
      <c r="D65" s="180" t="s">
        <v>1217</v>
      </c>
      <c r="E65" s="181"/>
      <c r="F65" s="181"/>
      <c r="G65" s="181"/>
      <c r="H65" s="181"/>
      <c r="I65" s="182"/>
      <c r="J65" s="183">
        <f>J107</f>
        <v>0</v>
      </c>
      <c r="K65" s="179"/>
      <c r="L65" s="184"/>
    </row>
    <row r="66" s="8" customFormat="1" ht="24.96" customHeight="1">
      <c r="B66" s="178"/>
      <c r="C66" s="179"/>
      <c r="D66" s="180" t="s">
        <v>1218</v>
      </c>
      <c r="E66" s="181"/>
      <c r="F66" s="181"/>
      <c r="G66" s="181"/>
      <c r="H66" s="181"/>
      <c r="I66" s="182"/>
      <c r="J66" s="183">
        <f>J124</f>
        <v>0</v>
      </c>
      <c r="K66" s="179"/>
      <c r="L66" s="184"/>
    </row>
    <row r="67" s="8" customFormat="1" ht="24.96" customHeight="1">
      <c r="B67" s="178"/>
      <c r="C67" s="179"/>
      <c r="D67" s="180" t="s">
        <v>1219</v>
      </c>
      <c r="E67" s="181"/>
      <c r="F67" s="181"/>
      <c r="G67" s="181"/>
      <c r="H67" s="181"/>
      <c r="I67" s="182"/>
      <c r="J67" s="183">
        <f>J133</f>
        <v>0</v>
      </c>
      <c r="K67" s="179"/>
      <c r="L67" s="184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s="1" customFormat="1" ht="16.5" customHeight="1">
      <c r="B79" s="39"/>
      <c r="C79" s="40"/>
      <c r="D79" s="40"/>
      <c r="E79" s="172" t="s">
        <v>944</v>
      </c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213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E11</f>
        <v>SO 04.4 - Přeložka kabelů Net4Gas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F14</f>
        <v>ul. Horoměřická / Pod Habrovkou</v>
      </c>
      <c r="G83" s="40"/>
      <c r="H83" s="40"/>
      <c r="I83" s="146" t="s">
        <v>23</v>
      </c>
      <c r="J83" s="68" t="str">
        <f>IF(J14="","",J14)</f>
        <v>28. 1. 2019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E17</f>
        <v>TSK hl.m. Prahy, a.s.</v>
      </c>
      <c r="G85" s="40"/>
      <c r="H85" s="40"/>
      <c r="I85" s="146" t="s">
        <v>31</v>
      </c>
      <c r="J85" s="37" t="str">
        <f>E23</f>
        <v>AGA Letiště, spol. s r.o.</v>
      </c>
      <c r="K85" s="40"/>
      <c r="L85" s="44"/>
    </row>
    <row r="86" s="1" customFormat="1" ht="13.65" customHeight="1">
      <c r="B86" s="39"/>
      <c r="C86" s="33" t="s">
        <v>29</v>
      </c>
      <c r="D86" s="40"/>
      <c r="E86" s="40"/>
      <c r="F86" s="28" t="str">
        <f>IF(E20="","",E20)</f>
        <v>Vyplň údaj</v>
      </c>
      <c r="G86" s="40"/>
      <c r="H86" s="40"/>
      <c r="I86" s="146" t="s">
        <v>34</v>
      </c>
      <c r="J86" s="37" t="str">
        <f>E26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222</v>
      </c>
      <c r="D88" s="193" t="s">
        <v>57</v>
      </c>
      <c r="E88" s="193" t="s">
        <v>53</v>
      </c>
      <c r="F88" s="193" t="s">
        <v>54</v>
      </c>
      <c r="G88" s="193" t="s">
        <v>223</v>
      </c>
      <c r="H88" s="193" t="s">
        <v>224</v>
      </c>
      <c r="I88" s="194" t="s">
        <v>225</v>
      </c>
      <c r="J88" s="193" t="s">
        <v>217</v>
      </c>
      <c r="K88" s="195" t="s">
        <v>226</v>
      </c>
      <c r="L88" s="196"/>
      <c r="M88" s="88" t="s">
        <v>19</v>
      </c>
      <c r="N88" s="89" t="s">
        <v>42</v>
      </c>
      <c r="O88" s="89" t="s">
        <v>227</v>
      </c>
      <c r="P88" s="89" t="s">
        <v>228</v>
      </c>
      <c r="Q88" s="89" t="s">
        <v>229</v>
      </c>
      <c r="R88" s="89" t="s">
        <v>230</v>
      </c>
      <c r="S88" s="89" t="s">
        <v>231</v>
      </c>
      <c r="T88" s="90" t="s">
        <v>232</v>
      </c>
    </row>
    <row r="89" s="1" customFormat="1" ht="22.8" customHeight="1">
      <c r="B89" s="39"/>
      <c r="C89" s="95" t="s">
        <v>233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P90+P107+P124+P133</f>
        <v>0</v>
      </c>
      <c r="Q89" s="92"/>
      <c r="R89" s="198">
        <f>R90+R107+R124+R133</f>
        <v>0</v>
      </c>
      <c r="S89" s="92"/>
      <c r="T89" s="199">
        <f>T90+T107+T124+T133</f>
        <v>0</v>
      </c>
      <c r="AT89" s="18" t="s">
        <v>71</v>
      </c>
      <c r="AU89" s="18" t="s">
        <v>218</v>
      </c>
      <c r="BK89" s="200">
        <f>BK90+BK107+BK124+BK133</f>
        <v>0</v>
      </c>
    </row>
    <row r="90" s="11" customFormat="1" ht="25.92" customHeight="1">
      <c r="B90" s="201"/>
      <c r="C90" s="202"/>
      <c r="D90" s="203" t="s">
        <v>71</v>
      </c>
      <c r="E90" s="204" t="s">
        <v>1220</v>
      </c>
      <c r="F90" s="204" t="s">
        <v>237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SUM(P91:P106)</f>
        <v>0</v>
      </c>
      <c r="Q90" s="209"/>
      <c r="R90" s="210">
        <f>SUM(R91:R106)</f>
        <v>0</v>
      </c>
      <c r="S90" s="209"/>
      <c r="T90" s="211">
        <f>SUM(T91:T106)</f>
        <v>0</v>
      </c>
      <c r="AR90" s="212" t="s">
        <v>79</v>
      </c>
      <c r="AT90" s="213" t="s">
        <v>71</v>
      </c>
      <c r="AU90" s="213" t="s">
        <v>72</v>
      </c>
      <c r="AY90" s="212" t="s">
        <v>236</v>
      </c>
      <c r="BK90" s="214">
        <f>SUM(BK91:BK106)</f>
        <v>0</v>
      </c>
    </row>
    <row r="91" s="1" customFormat="1" ht="16.5" customHeight="1">
      <c r="B91" s="39"/>
      <c r="C91" s="217" t="s">
        <v>79</v>
      </c>
      <c r="D91" s="217" t="s">
        <v>238</v>
      </c>
      <c r="E91" s="218" t="s">
        <v>1221</v>
      </c>
      <c r="F91" s="219" t="s">
        <v>1222</v>
      </c>
      <c r="G91" s="220" t="s">
        <v>692</v>
      </c>
      <c r="H91" s="221">
        <v>2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243</v>
      </c>
      <c r="AT91" s="18" t="s">
        <v>238</v>
      </c>
      <c r="AU91" s="18" t="s">
        <v>79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243</v>
      </c>
      <c r="BM91" s="18" t="s">
        <v>81</v>
      </c>
    </row>
    <row r="92" s="1" customFormat="1">
      <c r="B92" s="39"/>
      <c r="C92" s="40"/>
      <c r="D92" s="229" t="s">
        <v>245</v>
      </c>
      <c r="E92" s="40"/>
      <c r="F92" s="230" t="s">
        <v>1222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79</v>
      </c>
    </row>
    <row r="93" s="1" customFormat="1" ht="22.5" customHeight="1">
      <c r="B93" s="39"/>
      <c r="C93" s="217" t="s">
        <v>81</v>
      </c>
      <c r="D93" s="217" t="s">
        <v>238</v>
      </c>
      <c r="E93" s="218" t="s">
        <v>1223</v>
      </c>
      <c r="F93" s="219" t="s">
        <v>1224</v>
      </c>
      <c r="G93" s="220" t="s">
        <v>692</v>
      </c>
      <c r="H93" s="221">
        <v>24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43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243</v>
      </c>
      <c r="AT93" s="18" t="s">
        <v>238</v>
      </c>
      <c r="AU93" s="18" t="s">
        <v>79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243</v>
      </c>
      <c r="BM93" s="18" t="s">
        <v>243</v>
      </c>
    </row>
    <row r="94" s="1" customFormat="1">
      <c r="B94" s="39"/>
      <c r="C94" s="40"/>
      <c r="D94" s="229" t="s">
        <v>245</v>
      </c>
      <c r="E94" s="40"/>
      <c r="F94" s="230" t="s">
        <v>1224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79</v>
      </c>
    </row>
    <row r="95" s="1" customFormat="1" ht="16.5" customHeight="1">
      <c r="B95" s="39"/>
      <c r="C95" s="217" t="s">
        <v>101</v>
      </c>
      <c r="D95" s="217" t="s">
        <v>238</v>
      </c>
      <c r="E95" s="218" t="s">
        <v>1225</v>
      </c>
      <c r="F95" s="219" t="s">
        <v>1226</v>
      </c>
      <c r="G95" s="220" t="s">
        <v>692</v>
      </c>
      <c r="H95" s="221">
        <v>24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79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292</v>
      </c>
    </row>
    <row r="96" s="1" customFormat="1">
      <c r="B96" s="39"/>
      <c r="C96" s="40"/>
      <c r="D96" s="229" t="s">
        <v>245</v>
      </c>
      <c r="E96" s="40"/>
      <c r="F96" s="230" t="s">
        <v>1226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79</v>
      </c>
    </row>
    <row r="97" s="1" customFormat="1" ht="16.5" customHeight="1">
      <c r="B97" s="39"/>
      <c r="C97" s="217" t="s">
        <v>243</v>
      </c>
      <c r="D97" s="217" t="s">
        <v>238</v>
      </c>
      <c r="E97" s="218" t="s">
        <v>1227</v>
      </c>
      <c r="F97" s="219" t="s">
        <v>1228</v>
      </c>
      <c r="G97" s="220" t="s">
        <v>241</v>
      </c>
      <c r="H97" s="221">
        <v>3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243</v>
      </c>
      <c r="AT97" s="18" t="s">
        <v>238</v>
      </c>
      <c r="AU97" s="18" t="s">
        <v>79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305</v>
      </c>
    </row>
    <row r="98" s="1" customFormat="1">
      <c r="B98" s="39"/>
      <c r="C98" s="40"/>
      <c r="D98" s="229" t="s">
        <v>245</v>
      </c>
      <c r="E98" s="40"/>
      <c r="F98" s="230" t="s">
        <v>1228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79</v>
      </c>
    </row>
    <row r="99" s="1" customFormat="1" ht="16.5" customHeight="1">
      <c r="B99" s="39"/>
      <c r="C99" s="217" t="s">
        <v>286</v>
      </c>
      <c r="D99" s="217" t="s">
        <v>238</v>
      </c>
      <c r="E99" s="218" t="s">
        <v>1229</v>
      </c>
      <c r="F99" s="219" t="s">
        <v>1230</v>
      </c>
      <c r="G99" s="220" t="s">
        <v>318</v>
      </c>
      <c r="H99" s="221">
        <v>48</v>
      </c>
      <c r="I99" s="222"/>
      <c r="J99" s="223">
        <f>ROUND(I99*H99,2)</f>
        <v>0</v>
      </c>
      <c r="K99" s="219" t="s">
        <v>19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243</v>
      </c>
      <c r="AT99" s="18" t="s">
        <v>238</v>
      </c>
      <c r="AU99" s="18" t="s">
        <v>79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243</v>
      </c>
      <c r="BM99" s="18" t="s">
        <v>315</v>
      </c>
    </row>
    <row r="100" s="1" customFormat="1">
      <c r="B100" s="39"/>
      <c r="C100" s="40"/>
      <c r="D100" s="229" t="s">
        <v>245</v>
      </c>
      <c r="E100" s="40"/>
      <c r="F100" s="230" t="s">
        <v>1230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79</v>
      </c>
    </row>
    <row r="101" s="1" customFormat="1" ht="16.5" customHeight="1">
      <c r="B101" s="39"/>
      <c r="C101" s="217" t="s">
        <v>292</v>
      </c>
      <c r="D101" s="217" t="s">
        <v>238</v>
      </c>
      <c r="E101" s="218" t="s">
        <v>1231</v>
      </c>
      <c r="F101" s="219" t="s">
        <v>1232</v>
      </c>
      <c r="G101" s="220" t="s">
        <v>318</v>
      </c>
      <c r="H101" s="221">
        <v>50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243</v>
      </c>
      <c r="AT101" s="18" t="s">
        <v>238</v>
      </c>
      <c r="AU101" s="18" t="s">
        <v>79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331</v>
      </c>
    </row>
    <row r="102" s="1" customFormat="1">
      <c r="B102" s="39"/>
      <c r="C102" s="40"/>
      <c r="D102" s="229" t="s">
        <v>245</v>
      </c>
      <c r="E102" s="40"/>
      <c r="F102" s="230" t="s">
        <v>1232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79</v>
      </c>
    </row>
    <row r="103" s="1" customFormat="1" ht="16.5" customHeight="1">
      <c r="B103" s="39"/>
      <c r="C103" s="217" t="s">
        <v>300</v>
      </c>
      <c r="D103" s="217" t="s">
        <v>238</v>
      </c>
      <c r="E103" s="218" t="s">
        <v>1233</v>
      </c>
      <c r="F103" s="219" t="s">
        <v>1234</v>
      </c>
      <c r="G103" s="220" t="s">
        <v>318</v>
      </c>
      <c r="H103" s="221">
        <v>50</v>
      </c>
      <c r="I103" s="222"/>
      <c r="J103" s="223">
        <f>ROUND(I103*H103,2)</f>
        <v>0</v>
      </c>
      <c r="K103" s="219" t="s">
        <v>19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243</v>
      </c>
      <c r="AT103" s="18" t="s">
        <v>238</v>
      </c>
      <c r="AU103" s="18" t="s">
        <v>79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243</v>
      </c>
      <c r="BM103" s="18" t="s">
        <v>400</v>
      </c>
    </row>
    <row r="104" s="1" customFormat="1">
      <c r="B104" s="39"/>
      <c r="C104" s="40"/>
      <c r="D104" s="229" t="s">
        <v>245</v>
      </c>
      <c r="E104" s="40"/>
      <c r="F104" s="230" t="s">
        <v>1234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79</v>
      </c>
    </row>
    <row r="105" s="1" customFormat="1" ht="16.5" customHeight="1">
      <c r="B105" s="39"/>
      <c r="C105" s="217" t="s">
        <v>305</v>
      </c>
      <c r="D105" s="217" t="s">
        <v>238</v>
      </c>
      <c r="E105" s="218" t="s">
        <v>1235</v>
      </c>
      <c r="F105" s="219" t="s">
        <v>1236</v>
      </c>
      <c r="G105" s="220" t="s">
        <v>241</v>
      </c>
      <c r="H105" s="221">
        <v>3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243</v>
      </c>
      <c r="AT105" s="18" t="s">
        <v>238</v>
      </c>
      <c r="AU105" s="18" t="s">
        <v>79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412</v>
      </c>
    </row>
    <row r="106" s="1" customFormat="1">
      <c r="B106" s="39"/>
      <c r="C106" s="40"/>
      <c r="D106" s="229" t="s">
        <v>245</v>
      </c>
      <c r="E106" s="40"/>
      <c r="F106" s="230" t="s">
        <v>1236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79</v>
      </c>
    </row>
    <row r="107" s="11" customFormat="1" ht="25.92" customHeight="1">
      <c r="B107" s="201"/>
      <c r="C107" s="202"/>
      <c r="D107" s="203" t="s">
        <v>71</v>
      </c>
      <c r="E107" s="204" t="s">
        <v>1237</v>
      </c>
      <c r="F107" s="204" t="s">
        <v>1238</v>
      </c>
      <c r="G107" s="202"/>
      <c r="H107" s="202"/>
      <c r="I107" s="205"/>
      <c r="J107" s="206">
        <f>BK107</f>
        <v>0</v>
      </c>
      <c r="K107" s="202"/>
      <c r="L107" s="207"/>
      <c r="M107" s="208"/>
      <c r="N107" s="209"/>
      <c r="O107" s="209"/>
      <c r="P107" s="210">
        <f>SUM(P108:P123)</f>
        <v>0</v>
      </c>
      <c r="Q107" s="209"/>
      <c r="R107" s="210">
        <f>SUM(R108:R123)</f>
        <v>0</v>
      </c>
      <c r="S107" s="209"/>
      <c r="T107" s="211">
        <f>SUM(T108:T123)</f>
        <v>0</v>
      </c>
      <c r="AR107" s="212" t="s">
        <v>79</v>
      </c>
      <c r="AT107" s="213" t="s">
        <v>71</v>
      </c>
      <c r="AU107" s="213" t="s">
        <v>72</v>
      </c>
      <c r="AY107" s="212" t="s">
        <v>236</v>
      </c>
      <c r="BK107" s="214">
        <f>SUM(BK108:BK123)</f>
        <v>0</v>
      </c>
    </row>
    <row r="108" s="1" customFormat="1" ht="16.5" customHeight="1">
      <c r="B108" s="39"/>
      <c r="C108" s="260" t="s">
        <v>310</v>
      </c>
      <c r="D108" s="260" t="s">
        <v>680</v>
      </c>
      <c r="E108" s="261" t="s">
        <v>1239</v>
      </c>
      <c r="F108" s="262" t="s">
        <v>1240</v>
      </c>
      <c r="G108" s="263" t="s">
        <v>318</v>
      </c>
      <c r="H108" s="264">
        <v>60</v>
      </c>
      <c r="I108" s="265"/>
      <c r="J108" s="266">
        <f>ROUND(I108*H108,2)</f>
        <v>0</v>
      </c>
      <c r="K108" s="262" t="s">
        <v>19</v>
      </c>
      <c r="L108" s="267"/>
      <c r="M108" s="268" t="s">
        <v>19</v>
      </c>
      <c r="N108" s="269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305</v>
      </c>
      <c r="AT108" s="18" t="s">
        <v>680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424</v>
      </c>
    </row>
    <row r="109" s="1" customFormat="1">
      <c r="B109" s="39"/>
      <c r="C109" s="40"/>
      <c r="D109" s="229" t="s">
        <v>245</v>
      </c>
      <c r="E109" s="40"/>
      <c r="F109" s="230" t="s">
        <v>1240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60" t="s">
        <v>315</v>
      </c>
      <c r="D110" s="260" t="s">
        <v>680</v>
      </c>
      <c r="E110" s="261" t="s">
        <v>1241</v>
      </c>
      <c r="F110" s="262" t="s">
        <v>1242</v>
      </c>
      <c r="G110" s="263" t="s">
        <v>692</v>
      </c>
      <c r="H110" s="264">
        <v>2</v>
      </c>
      <c r="I110" s="265"/>
      <c r="J110" s="266">
        <f>ROUND(I110*H110,2)</f>
        <v>0</v>
      </c>
      <c r="K110" s="262" t="s">
        <v>19</v>
      </c>
      <c r="L110" s="267"/>
      <c r="M110" s="268" t="s">
        <v>19</v>
      </c>
      <c r="N110" s="269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305</v>
      </c>
      <c r="AT110" s="18" t="s">
        <v>680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436</v>
      </c>
    </row>
    <row r="111" s="1" customFormat="1">
      <c r="B111" s="39"/>
      <c r="C111" s="40"/>
      <c r="D111" s="229" t="s">
        <v>245</v>
      </c>
      <c r="E111" s="40"/>
      <c r="F111" s="230" t="s">
        <v>1242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60" t="s">
        <v>324</v>
      </c>
      <c r="D112" s="260" t="s">
        <v>680</v>
      </c>
      <c r="E112" s="261" t="s">
        <v>1243</v>
      </c>
      <c r="F112" s="262" t="s">
        <v>1244</v>
      </c>
      <c r="G112" s="263" t="s">
        <v>692</v>
      </c>
      <c r="H112" s="264">
        <v>2</v>
      </c>
      <c r="I112" s="265"/>
      <c r="J112" s="266">
        <f>ROUND(I112*H112,2)</f>
        <v>0</v>
      </c>
      <c r="K112" s="262" t="s">
        <v>19</v>
      </c>
      <c r="L112" s="267"/>
      <c r="M112" s="268" t="s">
        <v>19</v>
      </c>
      <c r="N112" s="269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305</v>
      </c>
      <c r="AT112" s="18" t="s">
        <v>680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445</v>
      </c>
    </row>
    <row r="113" s="1" customFormat="1">
      <c r="B113" s="39"/>
      <c r="C113" s="40"/>
      <c r="D113" s="229" t="s">
        <v>245</v>
      </c>
      <c r="E113" s="40"/>
      <c r="F113" s="230" t="s">
        <v>1244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60" t="s">
        <v>331</v>
      </c>
      <c r="D114" s="260" t="s">
        <v>680</v>
      </c>
      <c r="E114" s="261" t="s">
        <v>1245</v>
      </c>
      <c r="F114" s="262" t="s">
        <v>1246</v>
      </c>
      <c r="G114" s="263" t="s">
        <v>692</v>
      </c>
      <c r="H114" s="264">
        <v>24</v>
      </c>
      <c r="I114" s="265"/>
      <c r="J114" s="266">
        <f>ROUND(I114*H114,2)</f>
        <v>0</v>
      </c>
      <c r="K114" s="262" t="s">
        <v>19</v>
      </c>
      <c r="L114" s="267"/>
      <c r="M114" s="268" t="s">
        <v>19</v>
      </c>
      <c r="N114" s="269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305</v>
      </c>
      <c r="AT114" s="18" t="s">
        <v>680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458</v>
      </c>
    </row>
    <row r="115" s="1" customFormat="1">
      <c r="B115" s="39"/>
      <c r="C115" s="40"/>
      <c r="D115" s="229" t="s">
        <v>245</v>
      </c>
      <c r="E115" s="40"/>
      <c r="F115" s="230" t="s">
        <v>1246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60" t="s">
        <v>394</v>
      </c>
      <c r="D116" s="260" t="s">
        <v>680</v>
      </c>
      <c r="E116" s="261" t="s">
        <v>1247</v>
      </c>
      <c r="F116" s="262" t="s">
        <v>1248</v>
      </c>
      <c r="G116" s="263" t="s">
        <v>692</v>
      </c>
      <c r="H116" s="264">
        <v>24</v>
      </c>
      <c r="I116" s="265"/>
      <c r="J116" s="266">
        <f>ROUND(I116*H116,2)</f>
        <v>0</v>
      </c>
      <c r="K116" s="262" t="s">
        <v>19</v>
      </c>
      <c r="L116" s="267"/>
      <c r="M116" s="268" t="s">
        <v>19</v>
      </c>
      <c r="N116" s="269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305</v>
      </c>
      <c r="AT116" s="18" t="s">
        <v>680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473</v>
      </c>
    </row>
    <row r="117" s="1" customFormat="1">
      <c r="B117" s="39"/>
      <c r="C117" s="40"/>
      <c r="D117" s="229" t="s">
        <v>245</v>
      </c>
      <c r="E117" s="40"/>
      <c r="F117" s="230" t="s">
        <v>1248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60" t="s">
        <v>400</v>
      </c>
      <c r="D118" s="260" t="s">
        <v>680</v>
      </c>
      <c r="E118" s="261" t="s">
        <v>1249</v>
      </c>
      <c r="F118" s="262" t="s">
        <v>1250</v>
      </c>
      <c r="G118" s="263" t="s">
        <v>318</v>
      </c>
      <c r="H118" s="264">
        <v>60</v>
      </c>
      <c r="I118" s="265"/>
      <c r="J118" s="266">
        <f>ROUND(I118*H118,2)</f>
        <v>0</v>
      </c>
      <c r="K118" s="262" t="s">
        <v>19</v>
      </c>
      <c r="L118" s="267"/>
      <c r="M118" s="268" t="s">
        <v>19</v>
      </c>
      <c r="N118" s="269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305</v>
      </c>
      <c r="AT118" s="18" t="s">
        <v>680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486</v>
      </c>
    </row>
    <row r="119" s="1" customFormat="1">
      <c r="B119" s="39"/>
      <c r="C119" s="40"/>
      <c r="D119" s="229" t="s">
        <v>245</v>
      </c>
      <c r="E119" s="40"/>
      <c r="F119" s="230" t="s">
        <v>1250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60" t="s">
        <v>8</v>
      </c>
      <c r="D120" s="260" t="s">
        <v>680</v>
      </c>
      <c r="E120" s="261" t="s">
        <v>1251</v>
      </c>
      <c r="F120" s="262" t="s">
        <v>1252</v>
      </c>
      <c r="G120" s="263" t="s">
        <v>692</v>
      </c>
      <c r="H120" s="264">
        <v>2</v>
      </c>
      <c r="I120" s="265"/>
      <c r="J120" s="266">
        <f>ROUND(I120*H120,2)</f>
        <v>0</v>
      </c>
      <c r="K120" s="262" t="s">
        <v>19</v>
      </c>
      <c r="L120" s="267"/>
      <c r="M120" s="268" t="s">
        <v>19</v>
      </c>
      <c r="N120" s="269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305</v>
      </c>
      <c r="AT120" s="18" t="s">
        <v>680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498</v>
      </c>
    </row>
    <row r="121" s="1" customFormat="1">
      <c r="B121" s="39"/>
      <c r="C121" s="40"/>
      <c r="D121" s="229" t="s">
        <v>245</v>
      </c>
      <c r="E121" s="40"/>
      <c r="F121" s="230" t="s">
        <v>1252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" customFormat="1" ht="16.5" customHeight="1">
      <c r="B122" s="39"/>
      <c r="C122" s="260" t="s">
        <v>412</v>
      </c>
      <c r="D122" s="260" t="s">
        <v>680</v>
      </c>
      <c r="E122" s="261" t="s">
        <v>1253</v>
      </c>
      <c r="F122" s="262" t="s">
        <v>1254</v>
      </c>
      <c r="G122" s="263" t="s">
        <v>318</v>
      </c>
      <c r="H122" s="264">
        <v>15</v>
      </c>
      <c r="I122" s="265"/>
      <c r="J122" s="266">
        <f>ROUND(I122*H122,2)</f>
        <v>0</v>
      </c>
      <c r="K122" s="262" t="s">
        <v>19</v>
      </c>
      <c r="L122" s="267"/>
      <c r="M122" s="268" t="s">
        <v>19</v>
      </c>
      <c r="N122" s="269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305</v>
      </c>
      <c r="AT122" s="18" t="s">
        <v>680</v>
      </c>
      <c r="AU122" s="18" t="s">
        <v>79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510</v>
      </c>
    </row>
    <row r="123" s="1" customFormat="1">
      <c r="B123" s="39"/>
      <c r="C123" s="40"/>
      <c r="D123" s="229" t="s">
        <v>245</v>
      </c>
      <c r="E123" s="40"/>
      <c r="F123" s="230" t="s">
        <v>1254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79</v>
      </c>
    </row>
    <row r="124" s="11" customFormat="1" ht="25.92" customHeight="1">
      <c r="B124" s="201"/>
      <c r="C124" s="202"/>
      <c r="D124" s="203" t="s">
        <v>71</v>
      </c>
      <c r="E124" s="204" t="s">
        <v>1255</v>
      </c>
      <c r="F124" s="204" t="s">
        <v>1256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SUM(P125:P132)</f>
        <v>0</v>
      </c>
      <c r="Q124" s="209"/>
      <c r="R124" s="210">
        <f>SUM(R125:R132)</f>
        <v>0</v>
      </c>
      <c r="S124" s="209"/>
      <c r="T124" s="211">
        <f>SUM(T125:T132)</f>
        <v>0</v>
      </c>
      <c r="AR124" s="212" t="s">
        <v>79</v>
      </c>
      <c r="AT124" s="213" t="s">
        <v>71</v>
      </c>
      <c r="AU124" s="213" t="s">
        <v>72</v>
      </c>
      <c r="AY124" s="212" t="s">
        <v>236</v>
      </c>
      <c r="BK124" s="214">
        <f>SUM(BK125:BK132)</f>
        <v>0</v>
      </c>
    </row>
    <row r="125" s="1" customFormat="1" ht="16.5" customHeight="1">
      <c r="B125" s="39"/>
      <c r="C125" s="217" t="s">
        <v>418</v>
      </c>
      <c r="D125" s="217" t="s">
        <v>238</v>
      </c>
      <c r="E125" s="218" t="s">
        <v>1257</v>
      </c>
      <c r="F125" s="219" t="s">
        <v>1258</v>
      </c>
      <c r="G125" s="220" t="s">
        <v>318</v>
      </c>
      <c r="H125" s="221">
        <v>60</v>
      </c>
      <c r="I125" s="222"/>
      <c r="J125" s="223">
        <f>ROUND(I125*H125,2)</f>
        <v>0</v>
      </c>
      <c r="K125" s="219" t="s">
        <v>19</v>
      </c>
      <c r="L125" s="44"/>
      <c r="M125" s="224" t="s">
        <v>19</v>
      </c>
      <c r="N125" s="225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243</v>
      </c>
      <c r="AT125" s="18" t="s">
        <v>238</v>
      </c>
      <c r="AU125" s="18" t="s">
        <v>79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243</v>
      </c>
      <c r="BM125" s="18" t="s">
        <v>523</v>
      </c>
    </row>
    <row r="126" s="1" customFormat="1">
      <c r="B126" s="39"/>
      <c r="C126" s="40"/>
      <c r="D126" s="229" t="s">
        <v>245</v>
      </c>
      <c r="E126" s="40"/>
      <c r="F126" s="230" t="s">
        <v>1258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79</v>
      </c>
    </row>
    <row r="127" s="1" customFormat="1" ht="16.5" customHeight="1">
      <c r="B127" s="39"/>
      <c r="C127" s="217" t="s">
        <v>424</v>
      </c>
      <c r="D127" s="217" t="s">
        <v>238</v>
      </c>
      <c r="E127" s="218" t="s">
        <v>1259</v>
      </c>
      <c r="F127" s="219" t="s">
        <v>1260</v>
      </c>
      <c r="G127" s="220" t="s">
        <v>318</v>
      </c>
      <c r="H127" s="221">
        <v>60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79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538</v>
      </c>
    </row>
    <row r="128" s="1" customFormat="1">
      <c r="B128" s="39"/>
      <c r="C128" s="40"/>
      <c r="D128" s="229" t="s">
        <v>245</v>
      </c>
      <c r="E128" s="40"/>
      <c r="F128" s="230" t="s">
        <v>1260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79</v>
      </c>
    </row>
    <row r="129" s="1" customFormat="1" ht="16.5" customHeight="1">
      <c r="B129" s="39"/>
      <c r="C129" s="217" t="s">
        <v>430</v>
      </c>
      <c r="D129" s="217" t="s">
        <v>238</v>
      </c>
      <c r="E129" s="218" t="s">
        <v>1261</v>
      </c>
      <c r="F129" s="219" t="s">
        <v>1262</v>
      </c>
      <c r="G129" s="220" t="s">
        <v>692</v>
      </c>
      <c r="H129" s="221">
        <v>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243</v>
      </c>
      <c r="AT129" s="18" t="s">
        <v>238</v>
      </c>
      <c r="AU129" s="18" t="s">
        <v>79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243</v>
      </c>
      <c r="BM129" s="18" t="s">
        <v>550</v>
      </c>
    </row>
    <row r="130" s="1" customFormat="1">
      <c r="B130" s="39"/>
      <c r="C130" s="40"/>
      <c r="D130" s="229" t="s">
        <v>245</v>
      </c>
      <c r="E130" s="40"/>
      <c r="F130" s="230" t="s">
        <v>1262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79</v>
      </c>
    </row>
    <row r="131" s="1" customFormat="1" ht="16.5" customHeight="1">
      <c r="B131" s="39"/>
      <c r="C131" s="217" t="s">
        <v>436</v>
      </c>
      <c r="D131" s="217" t="s">
        <v>238</v>
      </c>
      <c r="E131" s="218" t="s">
        <v>1263</v>
      </c>
      <c r="F131" s="219" t="s">
        <v>1264</v>
      </c>
      <c r="G131" s="220" t="s">
        <v>692</v>
      </c>
      <c r="H131" s="221">
        <v>1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79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562</v>
      </c>
    </row>
    <row r="132" s="1" customFormat="1">
      <c r="B132" s="39"/>
      <c r="C132" s="40"/>
      <c r="D132" s="229" t="s">
        <v>245</v>
      </c>
      <c r="E132" s="40"/>
      <c r="F132" s="230" t="s">
        <v>1264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79</v>
      </c>
    </row>
    <row r="133" s="11" customFormat="1" ht="25.92" customHeight="1">
      <c r="B133" s="201"/>
      <c r="C133" s="202"/>
      <c r="D133" s="203" t="s">
        <v>71</v>
      </c>
      <c r="E133" s="204" t="s">
        <v>1265</v>
      </c>
      <c r="F133" s="204" t="s">
        <v>107</v>
      </c>
      <c r="G133" s="202"/>
      <c r="H133" s="202"/>
      <c r="I133" s="205"/>
      <c r="J133" s="206">
        <f>BK133</f>
        <v>0</v>
      </c>
      <c r="K133" s="202"/>
      <c r="L133" s="207"/>
      <c r="M133" s="208"/>
      <c r="N133" s="209"/>
      <c r="O133" s="209"/>
      <c r="P133" s="210">
        <f>SUM(P134:P147)</f>
        <v>0</v>
      </c>
      <c r="Q133" s="209"/>
      <c r="R133" s="210">
        <f>SUM(R134:R147)</f>
        <v>0</v>
      </c>
      <c r="S133" s="209"/>
      <c r="T133" s="211">
        <f>SUM(T134:T147)</f>
        <v>0</v>
      </c>
      <c r="AR133" s="212" t="s">
        <v>79</v>
      </c>
      <c r="AT133" s="213" t="s">
        <v>71</v>
      </c>
      <c r="AU133" s="213" t="s">
        <v>72</v>
      </c>
      <c r="AY133" s="212" t="s">
        <v>236</v>
      </c>
      <c r="BK133" s="214">
        <f>SUM(BK134:BK147)</f>
        <v>0</v>
      </c>
    </row>
    <row r="134" s="1" customFormat="1" ht="16.5" customHeight="1">
      <c r="B134" s="39"/>
      <c r="C134" s="217" t="s">
        <v>7</v>
      </c>
      <c r="D134" s="217" t="s">
        <v>238</v>
      </c>
      <c r="E134" s="218" t="s">
        <v>1266</v>
      </c>
      <c r="F134" s="219" t="s">
        <v>1267</v>
      </c>
      <c r="G134" s="220" t="s">
        <v>318</v>
      </c>
      <c r="H134" s="221">
        <v>8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79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575</v>
      </c>
    </row>
    <row r="135" s="1" customFormat="1">
      <c r="B135" s="39"/>
      <c r="C135" s="40"/>
      <c r="D135" s="229" t="s">
        <v>245</v>
      </c>
      <c r="E135" s="40"/>
      <c r="F135" s="230" t="s">
        <v>1267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79</v>
      </c>
    </row>
    <row r="136" s="1" customFormat="1" ht="16.5" customHeight="1">
      <c r="B136" s="39"/>
      <c r="C136" s="217" t="s">
        <v>445</v>
      </c>
      <c r="D136" s="217" t="s">
        <v>238</v>
      </c>
      <c r="E136" s="218" t="s">
        <v>1268</v>
      </c>
      <c r="F136" s="219" t="s">
        <v>1269</v>
      </c>
      <c r="G136" s="220" t="s">
        <v>501</v>
      </c>
      <c r="H136" s="221">
        <v>1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79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592</v>
      </c>
    </row>
    <row r="137" s="1" customFormat="1">
      <c r="B137" s="39"/>
      <c r="C137" s="40"/>
      <c r="D137" s="229" t="s">
        <v>245</v>
      </c>
      <c r="E137" s="40"/>
      <c r="F137" s="230" t="s">
        <v>1269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79</v>
      </c>
    </row>
    <row r="138" s="1" customFormat="1" ht="16.5" customHeight="1">
      <c r="B138" s="39"/>
      <c r="C138" s="217" t="s">
        <v>452</v>
      </c>
      <c r="D138" s="217" t="s">
        <v>238</v>
      </c>
      <c r="E138" s="218" t="s">
        <v>1270</v>
      </c>
      <c r="F138" s="219" t="s">
        <v>1271</v>
      </c>
      <c r="G138" s="220" t="s">
        <v>256</v>
      </c>
      <c r="H138" s="221">
        <v>0.10000000000000001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79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601</v>
      </c>
    </row>
    <row r="139" s="1" customFormat="1">
      <c r="B139" s="39"/>
      <c r="C139" s="40"/>
      <c r="D139" s="229" t="s">
        <v>245</v>
      </c>
      <c r="E139" s="40"/>
      <c r="F139" s="230" t="s">
        <v>1271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79</v>
      </c>
    </row>
    <row r="140" s="1" customFormat="1" ht="16.5" customHeight="1">
      <c r="B140" s="39"/>
      <c r="C140" s="217" t="s">
        <v>458</v>
      </c>
      <c r="D140" s="217" t="s">
        <v>238</v>
      </c>
      <c r="E140" s="218" t="s">
        <v>1272</v>
      </c>
      <c r="F140" s="219" t="s">
        <v>1273</v>
      </c>
      <c r="G140" s="220" t="s">
        <v>318</v>
      </c>
      <c r="H140" s="221">
        <v>54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243</v>
      </c>
      <c r="AT140" s="18" t="s">
        <v>238</v>
      </c>
      <c r="AU140" s="18" t="s">
        <v>79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243</v>
      </c>
      <c r="BM140" s="18" t="s">
        <v>613</v>
      </c>
    </row>
    <row r="141" s="1" customFormat="1">
      <c r="B141" s="39"/>
      <c r="C141" s="40"/>
      <c r="D141" s="229" t="s">
        <v>245</v>
      </c>
      <c r="E141" s="40"/>
      <c r="F141" s="230" t="s">
        <v>1273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79</v>
      </c>
    </row>
    <row r="142" s="1" customFormat="1" ht="16.5" customHeight="1">
      <c r="B142" s="39"/>
      <c r="C142" s="217" t="s">
        <v>463</v>
      </c>
      <c r="D142" s="217" t="s">
        <v>238</v>
      </c>
      <c r="E142" s="218" t="s">
        <v>1274</v>
      </c>
      <c r="F142" s="219" t="s">
        <v>1275</v>
      </c>
      <c r="G142" s="220" t="s">
        <v>692</v>
      </c>
      <c r="H142" s="221">
        <v>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243</v>
      </c>
      <c r="AT142" s="18" t="s">
        <v>238</v>
      </c>
      <c r="AU142" s="18" t="s">
        <v>79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243</v>
      </c>
      <c r="BM142" s="18" t="s">
        <v>622</v>
      </c>
    </row>
    <row r="143" s="1" customFormat="1">
      <c r="B143" s="39"/>
      <c r="C143" s="40"/>
      <c r="D143" s="229" t="s">
        <v>245</v>
      </c>
      <c r="E143" s="40"/>
      <c r="F143" s="230" t="s">
        <v>1275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79</v>
      </c>
    </row>
    <row r="144" s="1" customFormat="1" ht="16.5" customHeight="1">
      <c r="B144" s="39"/>
      <c r="C144" s="217" t="s">
        <v>473</v>
      </c>
      <c r="D144" s="217" t="s">
        <v>238</v>
      </c>
      <c r="E144" s="218" t="s">
        <v>1276</v>
      </c>
      <c r="F144" s="219" t="s">
        <v>1277</v>
      </c>
      <c r="G144" s="220" t="s">
        <v>692</v>
      </c>
      <c r="H144" s="221">
        <v>1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43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243</v>
      </c>
      <c r="AT144" s="18" t="s">
        <v>238</v>
      </c>
      <c r="AU144" s="18" t="s">
        <v>79</v>
      </c>
      <c r="AY144" s="18" t="s">
        <v>236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79</v>
      </c>
      <c r="BK144" s="228">
        <f>ROUND(I144*H144,2)</f>
        <v>0</v>
      </c>
      <c r="BL144" s="18" t="s">
        <v>243</v>
      </c>
      <c r="BM144" s="18" t="s">
        <v>633</v>
      </c>
    </row>
    <row r="145" s="1" customFormat="1">
      <c r="B145" s="39"/>
      <c r="C145" s="40"/>
      <c r="D145" s="229" t="s">
        <v>245</v>
      </c>
      <c r="E145" s="40"/>
      <c r="F145" s="230" t="s">
        <v>1277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245</v>
      </c>
      <c r="AU145" s="18" t="s">
        <v>79</v>
      </c>
    </row>
    <row r="146" s="1" customFormat="1" ht="16.5" customHeight="1">
      <c r="B146" s="39"/>
      <c r="C146" s="217" t="s">
        <v>480</v>
      </c>
      <c r="D146" s="217" t="s">
        <v>238</v>
      </c>
      <c r="E146" s="218" t="s">
        <v>1278</v>
      </c>
      <c r="F146" s="219" t="s">
        <v>1279</v>
      </c>
      <c r="G146" s="220" t="s">
        <v>692</v>
      </c>
      <c r="H146" s="221">
        <v>1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243</v>
      </c>
      <c r="AT146" s="18" t="s">
        <v>238</v>
      </c>
      <c r="AU146" s="18" t="s">
        <v>79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243</v>
      </c>
      <c r="BM146" s="18" t="s">
        <v>640</v>
      </c>
    </row>
    <row r="147" s="1" customFormat="1">
      <c r="B147" s="39"/>
      <c r="C147" s="40"/>
      <c r="D147" s="229" t="s">
        <v>245</v>
      </c>
      <c r="E147" s="40"/>
      <c r="F147" s="230" t="s">
        <v>1279</v>
      </c>
      <c r="G147" s="40"/>
      <c r="H147" s="40"/>
      <c r="I147" s="144"/>
      <c r="J147" s="40"/>
      <c r="K147" s="40"/>
      <c r="L147" s="44"/>
      <c r="M147" s="247"/>
      <c r="N147" s="248"/>
      <c r="O147" s="248"/>
      <c r="P147" s="248"/>
      <c r="Q147" s="248"/>
      <c r="R147" s="248"/>
      <c r="S147" s="248"/>
      <c r="T147" s="249"/>
      <c r="AT147" s="18" t="s">
        <v>245</v>
      </c>
      <c r="AU147" s="18" t="s">
        <v>79</v>
      </c>
    </row>
    <row r="148" s="1" customFormat="1" ht="6.96" customHeight="1">
      <c r="B148" s="58"/>
      <c r="C148" s="59"/>
      <c r="D148" s="59"/>
      <c r="E148" s="59"/>
      <c r="F148" s="59"/>
      <c r="G148" s="59"/>
      <c r="H148" s="59"/>
      <c r="I148" s="168"/>
      <c r="J148" s="59"/>
      <c r="K148" s="59"/>
      <c r="L148" s="44"/>
    </row>
  </sheetData>
  <sheetProtection sheet="1" autoFilter="0" formatColumns="0" formatRows="0" objects="1" scenarios="1" spinCount="100000" saltValue="gxA/dKb1vjlyrQmVXTijeO09FLdcqq30GAwbtL5Tw0Mx6o/3Elp4+LDBAkNZBovLvnNpAT4P+CvGjouw79tvyg==" hashValue="RN4lnGx9oFwVL4IpoxoXMwfjKvpkLRyejmSIUqbvF1kBe2s6C0IZjSLunjuxBwP5SqF+uT3vQOt5YFsBovBg8g==" algorithmName="SHA-512" password="CC35"/>
  <autoFilter ref="C88:K14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1280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1281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ROUND(J90,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ROUND((SUM(BE90:BE223)),  2)</f>
        <v>0</v>
      </c>
      <c r="I35" s="157">
        <v>0.20999999999999999</v>
      </c>
      <c r="J35" s="156">
        <f>ROUND(((SUM(BE90:BE223))*I35),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ROUND((SUM(BF90:BF223)),  2)</f>
        <v>0</v>
      </c>
      <c r="I36" s="157">
        <v>0.14999999999999999</v>
      </c>
      <c r="J36" s="156">
        <f>ROUND(((SUM(BF90:BF223))*I36),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ROUND((SUM(BG90:BG223)),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ROUND((SUM(BH90:BH223)),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ROUND((SUM(BI90:BI223)),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04.5 - Přeložka kabelů Sloane Park (UPC)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J90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1216</v>
      </c>
      <c r="E64" s="181"/>
      <c r="F64" s="181"/>
      <c r="G64" s="181"/>
      <c r="H64" s="181"/>
      <c r="I64" s="182"/>
      <c r="J64" s="183">
        <f>J91</f>
        <v>0</v>
      </c>
      <c r="K64" s="179"/>
      <c r="L64" s="184"/>
    </row>
    <row r="65" s="8" customFormat="1" ht="24.96" customHeight="1">
      <c r="B65" s="178"/>
      <c r="C65" s="179"/>
      <c r="D65" s="180" t="s">
        <v>1217</v>
      </c>
      <c r="E65" s="181"/>
      <c r="F65" s="181"/>
      <c r="G65" s="181"/>
      <c r="H65" s="181"/>
      <c r="I65" s="182"/>
      <c r="J65" s="183">
        <f>J124</f>
        <v>0</v>
      </c>
      <c r="K65" s="179"/>
      <c r="L65" s="184"/>
    </row>
    <row r="66" s="8" customFormat="1" ht="24.96" customHeight="1">
      <c r="B66" s="178"/>
      <c r="C66" s="179"/>
      <c r="D66" s="180" t="s">
        <v>1282</v>
      </c>
      <c r="E66" s="181"/>
      <c r="F66" s="181"/>
      <c r="G66" s="181"/>
      <c r="H66" s="181"/>
      <c r="I66" s="182"/>
      <c r="J66" s="183">
        <f>J171</f>
        <v>0</v>
      </c>
      <c r="K66" s="179"/>
      <c r="L66" s="184"/>
    </row>
    <row r="67" s="8" customFormat="1" ht="24.96" customHeight="1">
      <c r="B67" s="178"/>
      <c r="C67" s="179"/>
      <c r="D67" s="180" t="s">
        <v>1283</v>
      </c>
      <c r="E67" s="181"/>
      <c r="F67" s="181"/>
      <c r="G67" s="181"/>
      <c r="H67" s="181"/>
      <c r="I67" s="182"/>
      <c r="J67" s="183">
        <f>J196</f>
        <v>0</v>
      </c>
      <c r="K67" s="179"/>
      <c r="L67" s="184"/>
    </row>
    <row r="68" s="8" customFormat="1" ht="24.96" customHeight="1">
      <c r="B68" s="178"/>
      <c r="C68" s="179"/>
      <c r="D68" s="180" t="s">
        <v>1284</v>
      </c>
      <c r="E68" s="181"/>
      <c r="F68" s="181"/>
      <c r="G68" s="181"/>
      <c r="H68" s="181"/>
      <c r="I68" s="182"/>
      <c r="J68" s="183">
        <f>J205</f>
        <v>0</v>
      </c>
      <c r="K68" s="179"/>
      <c r="L68" s="184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8"/>
      <c r="J70" s="59"/>
      <c r="K70" s="59"/>
      <c r="L70" s="44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71"/>
      <c r="J74" s="61"/>
      <c r="K74" s="61"/>
      <c r="L74" s="44"/>
    </row>
    <row r="75" s="1" customFormat="1" ht="24.96" customHeight="1">
      <c r="B75" s="39"/>
      <c r="C75" s="24" t="s">
        <v>221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16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6.5" customHeight="1">
      <c r="B78" s="39"/>
      <c r="C78" s="40"/>
      <c r="D78" s="40"/>
      <c r="E78" s="172" t="str">
        <f>E7</f>
        <v>Horoměřická S 071 - most, Praha 6, č. akce 999615</v>
      </c>
      <c r="F78" s="33"/>
      <c r="G78" s="33"/>
      <c r="H78" s="33"/>
      <c r="I78" s="144"/>
      <c r="J78" s="40"/>
      <c r="K78" s="40"/>
      <c r="L78" s="44"/>
    </row>
    <row r="79" ht="12" customHeight="1">
      <c r="B79" s="22"/>
      <c r="C79" s="33" t="s">
        <v>211</v>
      </c>
      <c r="D79" s="23"/>
      <c r="E79" s="23"/>
      <c r="F79" s="23"/>
      <c r="G79" s="23"/>
      <c r="H79" s="23"/>
      <c r="I79" s="137"/>
      <c r="J79" s="23"/>
      <c r="K79" s="23"/>
      <c r="L79" s="21"/>
    </row>
    <row r="80" s="1" customFormat="1" ht="16.5" customHeight="1">
      <c r="B80" s="39"/>
      <c r="C80" s="40"/>
      <c r="D80" s="40"/>
      <c r="E80" s="172" t="s">
        <v>944</v>
      </c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213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65" t="str">
        <f>E11</f>
        <v>SO 04.5 - Přeložka kabelů Sloane Park (UPC)</v>
      </c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21</v>
      </c>
      <c r="D84" s="40"/>
      <c r="E84" s="40"/>
      <c r="F84" s="28" t="str">
        <f>F14</f>
        <v>ul. Horoměřická / Pod Habrovkou</v>
      </c>
      <c r="G84" s="40"/>
      <c r="H84" s="40"/>
      <c r="I84" s="146" t="s">
        <v>23</v>
      </c>
      <c r="J84" s="68" t="str">
        <f>IF(J14="","",J14)</f>
        <v>28. 1. 2019</v>
      </c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3.65" customHeight="1">
      <c r="B86" s="39"/>
      <c r="C86" s="33" t="s">
        <v>25</v>
      </c>
      <c r="D86" s="40"/>
      <c r="E86" s="40"/>
      <c r="F86" s="28" t="str">
        <f>E17</f>
        <v>TSK hl.m. Prahy, a.s.</v>
      </c>
      <c r="G86" s="40"/>
      <c r="H86" s="40"/>
      <c r="I86" s="146" t="s">
        <v>31</v>
      </c>
      <c r="J86" s="37" t="str">
        <f>E23</f>
        <v>AGA Letiště, spol. s r.o.</v>
      </c>
      <c r="K86" s="40"/>
      <c r="L86" s="44"/>
    </row>
    <row r="87" s="1" customFormat="1" ht="13.65" customHeight="1">
      <c r="B87" s="39"/>
      <c r="C87" s="33" t="s">
        <v>29</v>
      </c>
      <c r="D87" s="40"/>
      <c r="E87" s="40"/>
      <c r="F87" s="28" t="str">
        <f>IF(E20="","",E20)</f>
        <v>Vyplň údaj</v>
      </c>
      <c r="G87" s="40"/>
      <c r="H87" s="40"/>
      <c r="I87" s="146" t="s">
        <v>34</v>
      </c>
      <c r="J87" s="37" t="str">
        <f>E26</f>
        <v xml:space="preserve"> </v>
      </c>
      <c r="K87" s="40"/>
      <c r="L87" s="44"/>
    </row>
    <row r="88" s="1" customFormat="1" ht="10.32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0" customFormat="1" ht="29.28" customHeight="1">
      <c r="B89" s="191"/>
      <c r="C89" s="192" t="s">
        <v>222</v>
      </c>
      <c r="D89" s="193" t="s">
        <v>57</v>
      </c>
      <c r="E89" s="193" t="s">
        <v>53</v>
      </c>
      <c r="F89" s="193" t="s">
        <v>54</v>
      </c>
      <c r="G89" s="193" t="s">
        <v>223</v>
      </c>
      <c r="H89" s="193" t="s">
        <v>224</v>
      </c>
      <c r="I89" s="194" t="s">
        <v>225</v>
      </c>
      <c r="J89" s="193" t="s">
        <v>217</v>
      </c>
      <c r="K89" s="195" t="s">
        <v>226</v>
      </c>
      <c r="L89" s="196"/>
      <c r="M89" s="88" t="s">
        <v>19</v>
      </c>
      <c r="N89" s="89" t="s">
        <v>42</v>
      </c>
      <c r="O89" s="89" t="s">
        <v>227</v>
      </c>
      <c r="P89" s="89" t="s">
        <v>228</v>
      </c>
      <c r="Q89" s="89" t="s">
        <v>229</v>
      </c>
      <c r="R89" s="89" t="s">
        <v>230</v>
      </c>
      <c r="S89" s="89" t="s">
        <v>231</v>
      </c>
      <c r="T89" s="90" t="s">
        <v>232</v>
      </c>
    </row>
    <row r="90" s="1" customFormat="1" ht="22.8" customHeight="1">
      <c r="B90" s="39"/>
      <c r="C90" s="95" t="s">
        <v>233</v>
      </c>
      <c r="D90" s="40"/>
      <c r="E90" s="40"/>
      <c r="F90" s="40"/>
      <c r="G90" s="40"/>
      <c r="H90" s="40"/>
      <c r="I90" s="144"/>
      <c r="J90" s="197">
        <f>BK90</f>
        <v>0</v>
      </c>
      <c r="K90" s="40"/>
      <c r="L90" s="44"/>
      <c r="M90" s="91"/>
      <c r="N90" s="92"/>
      <c r="O90" s="92"/>
      <c r="P90" s="198">
        <f>P91+P124+P171+P196+P205</f>
        <v>0</v>
      </c>
      <c r="Q90" s="92"/>
      <c r="R90" s="198">
        <f>R91+R124+R171+R196+R205</f>
        <v>0</v>
      </c>
      <c r="S90" s="92"/>
      <c r="T90" s="199">
        <f>T91+T124+T171+T196+T205</f>
        <v>0</v>
      </c>
      <c r="AT90" s="18" t="s">
        <v>71</v>
      </c>
      <c r="AU90" s="18" t="s">
        <v>218</v>
      </c>
      <c r="BK90" s="200">
        <f>BK91+BK124+BK171+BK196+BK205</f>
        <v>0</v>
      </c>
    </row>
    <row r="91" s="11" customFormat="1" ht="25.92" customHeight="1">
      <c r="B91" s="201"/>
      <c r="C91" s="202"/>
      <c r="D91" s="203" t="s">
        <v>71</v>
      </c>
      <c r="E91" s="204" t="s">
        <v>1220</v>
      </c>
      <c r="F91" s="204" t="s">
        <v>237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SUM(P92:P123)</f>
        <v>0</v>
      </c>
      <c r="Q91" s="209"/>
      <c r="R91" s="210">
        <f>SUM(R92:R123)</f>
        <v>0</v>
      </c>
      <c r="S91" s="209"/>
      <c r="T91" s="211">
        <f>SUM(T92:T123)</f>
        <v>0</v>
      </c>
      <c r="AR91" s="212" t="s">
        <v>79</v>
      </c>
      <c r="AT91" s="213" t="s">
        <v>71</v>
      </c>
      <c r="AU91" s="213" t="s">
        <v>72</v>
      </c>
      <c r="AY91" s="212" t="s">
        <v>236</v>
      </c>
      <c r="BK91" s="214">
        <f>SUM(BK92:BK123)</f>
        <v>0</v>
      </c>
    </row>
    <row r="92" s="1" customFormat="1" ht="22.5" customHeight="1">
      <c r="B92" s="39"/>
      <c r="C92" s="217" t="s">
        <v>79</v>
      </c>
      <c r="D92" s="217" t="s">
        <v>238</v>
      </c>
      <c r="E92" s="218" t="s">
        <v>1285</v>
      </c>
      <c r="F92" s="219" t="s">
        <v>1286</v>
      </c>
      <c r="G92" s="220" t="s">
        <v>318</v>
      </c>
      <c r="H92" s="221">
        <v>10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243</v>
      </c>
      <c r="AT92" s="18" t="s">
        <v>238</v>
      </c>
      <c r="AU92" s="18" t="s">
        <v>79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243</v>
      </c>
      <c r="BM92" s="18" t="s">
        <v>81</v>
      </c>
    </row>
    <row r="93" s="1" customFormat="1">
      <c r="B93" s="39"/>
      <c r="C93" s="40"/>
      <c r="D93" s="229" t="s">
        <v>245</v>
      </c>
      <c r="E93" s="40"/>
      <c r="F93" s="230" t="s">
        <v>1286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79</v>
      </c>
    </row>
    <row r="94" s="1" customFormat="1" ht="22.5" customHeight="1">
      <c r="B94" s="39"/>
      <c r="C94" s="217" t="s">
        <v>81</v>
      </c>
      <c r="D94" s="217" t="s">
        <v>238</v>
      </c>
      <c r="E94" s="218" t="s">
        <v>1287</v>
      </c>
      <c r="F94" s="219" t="s">
        <v>1288</v>
      </c>
      <c r="G94" s="220" t="s">
        <v>318</v>
      </c>
      <c r="H94" s="221">
        <v>24</v>
      </c>
      <c r="I94" s="222"/>
      <c r="J94" s="223">
        <f>ROUND(I94*H94,2)</f>
        <v>0</v>
      </c>
      <c r="K94" s="219" t="s">
        <v>19</v>
      </c>
      <c r="L94" s="44"/>
      <c r="M94" s="224" t="s">
        <v>19</v>
      </c>
      <c r="N94" s="225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243</v>
      </c>
      <c r="AT94" s="18" t="s">
        <v>238</v>
      </c>
      <c r="AU94" s="18" t="s">
        <v>79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243</v>
      </c>
      <c r="BM94" s="18" t="s">
        <v>243</v>
      </c>
    </row>
    <row r="95" s="1" customFormat="1">
      <c r="B95" s="39"/>
      <c r="C95" s="40"/>
      <c r="D95" s="229" t="s">
        <v>245</v>
      </c>
      <c r="E95" s="40"/>
      <c r="F95" s="230" t="s">
        <v>1288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79</v>
      </c>
    </row>
    <row r="96" s="1" customFormat="1" ht="22.5" customHeight="1">
      <c r="B96" s="39"/>
      <c r="C96" s="217" t="s">
        <v>101</v>
      </c>
      <c r="D96" s="217" t="s">
        <v>238</v>
      </c>
      <c r="E96" s="218" t="s">
        <v>1289</v>
      </c>
      <c r="F96" s="219" t="s">
        <v>1290</v>
      </c>
      <c r="G96" s="220" t="s">
        <v>318</v>
      </c>
      <c r="H96" s="221">
        <v>10</v>
      </c>
      <c r="I96" s="222"/>
      <c r="J96" s="223">
        <f>ROUND(I96*H96,2)</f>
        <v>0</v>
      </c>
      <c r="K96" s="219" t="s">
        <v>19</v>
      </c>
      <c r="L96" s="44"/>
      <c r="M96" s="224" t="s">
        <v>19</v>
      </c>
      <c r="N96" s="225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243</v>
      </c>
      <c r="AT96" s="18" t="s">
        <v>238</v>
      </c>
      <c r="AU96" s="18" t="s">
        <v>79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292</v>
      </c>
    </row>
    <row r="97" s="1" customFormat="1">
      <c r="B97" s="39"/>
      <c r="C97" s="40"/>
      <c r="D97" s="229" t="s">
        <v>245</v>
      </c>
      <c r="E97" s="40"/>
      <c r="F97" s="230" t="s">
        <v>1290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79</v>
      </c>
    </row>
    <row r="98" s="1" customFormat="1" ht="16.5" customHeight="1">
      <c r="B98" s="39"/>
      <c r="C98" s="217" t="s">
        <v>243</v>
      </c>
      <c r="D98" s="217" t="s">
        <v>238</v>
      </c>
      <c r="E98" s="218" t="s">
        <v>1291</v>
      </c>
      <c r="F98" s="219" t="s">
        <v>1292</v>
      </c>
      <c r="G98" s="220" t="s">
        <v>318</v>
      </c>
      <c r="H98" s="221">
        <v>10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79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305</v>
      </c>
    </row>
    <row r="99" s="1" customFormat="1">
      <c r="B99" s="39"/>
      <c r="C99" s="40"/>
      <c r="D99" s="229" t="s">
        <v>245</v>
      </c>
      <c r="E99" s="40"/>
      <c r="F99" s="230" t="s">
        <v>1292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79</v>
      </c>
    </row>
    <row r="100" s="1" customFormat="1" ht="16.5" customHeight="1">
      <c r="B100" s="39"/>
      <c r="C100" s="217" t="s">
        <v>286</v>
      </c>
      <c r="D100" s="217" t="s">
        <v>238</v>
      </c>
      <c r="E100" s="218" t="s">
        <v>1293</v>
      </c>
      <c r="F100" s="219" t="s">
        <v>1294</v>
      </c>
      <c r="G100" s="220" t="s">
        <v>318</v>
      </c>
      <c r="H100" s="221">
        <v>24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79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315</v>
      </c>
    </row>
    <row r="101" s="1" customFormat="1">
      <c r="B101" s="39"/>
      <c r="C101" s="40"/>
      <c r="D101" s="229" t="s">
        <v>245</v>
      </c>
      <c r="E101" s="40"/>
      <c r="F101" s="230" t="s">
        <v>1294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79</v>
      </c>
    </row>
    <row r="102" s="1" customFormat="1" ht="16.5" customHeight="1">
      <c r="B102" s="39"/>
      <c r="C102" s="217" t="s">
        <v>292</v>
      </c>
      <c r="D102" s="217" t="s">
        <v>238</v>
      </c>
      <c r="E102" s="218" t="s">
        <v>1295</v>
      </c>
      <c r="F102" s="219" t="s">
        <v>1296</v>
      </c>
      <c r="G102" s="220" t="s">
        <v>318</v>
      </c>
      <c r="H102" s="221">
        <v>10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243</v>
      </c>
      <c r="AT102" s="18" t="s">
        <v>238</v>
      </c>
      <c r="AU102" s="18" t="s">
        <v>79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331</v>
      </c>
    </row>
    <row r="103" s="1" customFormat="1">
      <c r="B103" s="39"/>
      <c r="C103" s="40"/>
      <c r="D103" s="229" t="s">
        <v>245</v>
      </c>
      <c r="E103" s="40"/>
      <c r="F103" s="230" t="s">
        <v>1296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79</v>
      </c>
    </row>
    <row r="104" s="1" customFormat="1" ht="16.5" customHeight="1">
      <c r="B104" s="39"/>
      <c r="C104" s="217" t="s">
        <v>300</v>
      </c>
      <c r="D104" s="217" t="s">
        <v>238</v>
      </c>
      <c r="E104" s="218" t="s">
        <v>1221</v>
      </c>
      <c r="F104" s="219" t="s">
        <v>1222</v>
      </c>
      <c r="G104" s="220" t="s">
        <v>692</v>
      </c>
      <c r="H104" s="221">
        <v>11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79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400</v>
      </c>
    </row>
    <row r="105" s="1" customFormat="1">
      <c r="B105" s="39"/>
      <c r="C105" s="40"/>
      <c r="D105" s="229" t="s">
        <v>245</v>
      </c>
      <c r="E105" s="40"/>
      <c r="F105" s="230" t="s">
        <v>1222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79</v>
      </c>
    </row>
    <row r="106" s="1" customFormat="1" ht="22.5" customHeight="1">
      <c r="B106" s="39"/>
      <c r="C106" s="217" t="s">
        <v>305</v>
      </c>
      <c r="D106" s="217" t="s">
        <v>238</v>
      </c>
      <c r="E106" s="218" t="s">
        <v>1223</v>
      </c>
      <c r="F106" s="219" t="s">
        <v>1224</v>
      </c>
      <c r="G106" s="220" t="s">
        <v>692</v>
      </c>
      <c r="H106" s="221">
        <v>9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412</v>
      </c>
    </row>
    <row r="107" s="1" customFormat="1">
      <c r="B107" s="39"/>
      <c r="C107" s="40"/>
      <c r="D107" s="229" t="s">
        <v>245</v>
      </c>
      <c r="E107" s="40"/>
      <c r="F107" s="230" t="s">
        <v>1224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310</v>
      </c>
      <c r="D108" s="217" t="s">
        <v>238</v>
      </c>
      <c r="E108" s="218" t="s">
        <v>1225</v>
      </c>
      <c r="F108" s="219" t="s">
        <v>1226</v>
      </c>
      <c r="G108" s="220" t="s">
        <v>692</v>
      </c>
      <c r="H108" s="221">
        <v>9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424</v>
      </c>
    </row>
    <row r="109" s="1" customFormat="1">
      <c r="B109" s="39"/>
      <c r="C109" s="40"/>
      <c r="D109" s="229" t="s">
        <v>245</v>
      </c>
      <c r="E109" s="40"/>
      <c r="F109" s="230" t="s">
        <v>1226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315</v>
      </c>
      <c r="D110" s="217" t="s">
        <v>238</v>
      </c>
      <c r="E110" s="218" t="s">
        <v>1297</v>
      </c>
      <c r="F110" s="219" t="s">
        <v>1298</v>
      </c>
      <c r="G110" s="220" t="s">
        <v>692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436</v>
      </c>
    </row>
    <row r="111" s="1" customFormat="1">
      <c r="B111" s="39"/>
      <c r="C111" s="40"/>
      <c r="D111" s="229" t="s">
        <v>245</v>
      </c>
      <c r="E111" s="40"/>
      <c r="F111" s="230" t="s">
        <v>1298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324</v>
      </c>
      <c r="D112" s="217" t="s">
        <v>238</v>
      </c>
      <c r="E112" s="218" t="s">
        <v>1299</v>
      </c>
      <c r="F112" s="219" t="s">
        <v>1300</v>
      </c>
      <c r="G112" s="220" t="s">
        <v>692</v>
      </c>
      <c r="H112" s="221">
        <v>1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445</v>
      </c>
    </row>
    <row r="113" s="1" customFormat="1">
      <c r="B113" s="39"/>
      <c r="C113" s="40"/>
      <c r="D113" s="229" t="s">
        <v>245</v>
      </c>
      <c r="E113" s="40"/>
      <c r="F113" s="230" t="s">
        <v>1300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331</v>
      </c>
      <c r="D114" s="217" t="s">
        <v>238</v>
      </c>
      <c r="E114" s="218" t="s">
        <v>1227</v>
      </c>
      <c r="F114" s="219" t="s">
        <v>1228</v>
      </c>
      <c r="G114" s="220" t="s">
        <v>241</v>
      </c>
      <c r="H114" s="221">
        <v>6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458</v>
      </c>
    </row>
    <row r="115" s="1" customFormat="1">
      <c r="B115" s="39"/>
      <c r="C115" s="40"/>
      <c r="D115" s="229" t="s">
        <v>245</v>
      </c>
      <c r="E115" s="40"/>
      <c r="F115" s="230" t="s">
        <v>1228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17" t="s">
        <v>394</v>
      </c>
      <c r="D116" s="217" t="s">
        <v>238</v>
      </c>
      <c r="E116" s="218" t="s">
        <v>1229</v>
      </c>
      <c r="F116" s="219" t="s">
        <v>1230</v>
      </c>
      <c r="G116" s="220" t="s">
        <v>318</v>
      </c>
      <c r="H116" s="221">
        <v>62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473</v>
      </c>
    </row>
    <row r="117" s="1" customFormat="1">
      <c r="B117" s="39"/>
      <c r="C117" s="40"/>
      <c r="D117" s="229" t="s">
        <v>245</v>
      </c>
      <c r="E117" s="40"/>
      <c r="F117" s="230" t="s">
        <v>1230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17" t="s">
        <v>400</v>
      </c>
      <c r="D118" s="217" t="s">
        <v>238</v>
      </c>
      <c r="E118" s="218" t="s">
        <v>1231</v>
      </c>
      <c r="F118" s="219" t="s">
        <v>1232</v>
      </c>
      <c r="G118" s="220" t="s">
        <v>318</v>
      </c>
      <c r="H118" s="221">
        <v>70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486</v>
      </c>
    </row>
    <row r="119" s="1" customFormat="1">
      <c r="B119" s="39"/>
      <c r="C119" s="40"/>
      <c r="D119" s="229" t="s">
        <v>245</v>
      </c>
      <c r="E119" s="40"/>
      <c r="F119" s="230" t="s">
        <v>1232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17" t="s">
        <v>8</v>
      </c>
      <c r="D120" s="217" t="s">
        <v>238</v>
      </c>
      <c r="E120" s="218" t="s">
        <v>1233</v>
      </c>
      <c r="F120" s="219" t="s">
        <v>1234</v>
      </c>
      <c r="G120" s="220" t="s">
        <v>318</v>
      </c>
      <c r="H120" s="221">
        <v>70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498</v>
      </c>
    </row>
    <row r="121" s="1" customFormat="1">
      <c r="B121" s="39"/>
      <c r="C121" s="40"/>
      <c r="D121" s="229" t="s">
        <v>245</v>
      </c>
      <c r="E121" s="40"/>
      <c r="F121" s="230" t="s">
        <v>1234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" customFormat="1" ht="16.5" customHeight="1">
      <c r="B122" s="39"/>
      <c r="C122" s="217" t="s">
        <v>412</v>
      </c>
      <c r="D122" s="217" t="s">
        <v>238</v>
      </c>
      <c r="E122" s="218" t="s">
        <v>1235</v>
      </c>
      <c r="F122" s="219" t="s">
        <v>1236</v>
      </c>
      <c r="G122" s="220" t="s">
        <v>241</v>
      </c>
      <c r="H122" s="221">
        <v>6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243</v>
      </c>
      <c r="AT122" s="18" t="s">
        <v>238</v>
      </c>
      <c r="AU122" s="18" t="s">
        <v>79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510</v>
      </c>
    </row>
    <row r="123" s="1" customFormat="1">
      <c r="B123" s="39"/>
      <c r="C123" s="40"/>
      <c r="D123" s="229" t="s">
        <v>245</v>
      </c>
      <c r="E123" s="40"/>
      <c r="F123" s="230" t="s">
        <v>1236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79</v>
      </c>
    </row>
    <row r="124" s="11" customFormat="1" ht="25.92" customHeight="1">
      <c r="B124" s="201"/>
      <c r="C124" s="202"/>
      <c r="D124" s="203" t="s">
        <v>71</v>
      </c>
      <c r="E124" s="204" t="s">
        <v>1237</v>
      </c>
      <c r="F124" s="204" t="s">
        <v>1238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SUM(P125:P170)</f>
        <v>0</v>
      </c>
      <c r="Q124" s="209"/>
      <c r="R124" s="210">
        <f>SUM(R125:R170)</f>
        <v>0</v>
      </c>
      <c r="S124" s="209"/>
      <c r="T124" s="211">
        <f>SUM(T125:T170)</f>
        <v>0</v>
      </c>
      <c r="AR124" s="212" t="s">
        <v>79</v>
      </c>
      <c r="AT124" s="213" t="s">
        <v>71</v>
      </c>
      <c r="AU124" s="213" t="s">
        <v>72</v>
      </c>
      <c r="AY124" s="212" t="s">
        <v>236</v>
      </c>
      <c r="BK124" s="214">
        <f>SUM(BK125:BK170)</f>
        <v>0</v>
      </c>
    </row>
    <row r="125" s="1" customFormat="1" ht="16.5" customHeight="1">
      <c r="B125" s="39"/>
      <c r="C125" s="260" t="s">
        <v>418</v>
      </c>
      <c r="D125" s="260" t="s">
        <v>680</v>
      </c>
      <c r="E125" s="261" t="s">
        <v>1301</v>
      </c>
      <c r="F125" s="262" t="s">
        <v>1302</v>
      </c>
      <c r="G125" s="263" t="s">
        <v>318</v>
      </c>
      <c r="H125" s="264">
        <v>60</v>
      </c>
      <c r="I125" s="265"/>
      <c r="J125" s="266">
        <f>ROUND(I125*H125,2)</f>
        <v>0</v>
      </c>
      <c r="K125" s="262" t="s">
        <v>19</v>
      </c>
      <c r="L125" s="267"/>
      <c r="M125" s="268" t="s">
        <v>19</v>
      </c>
      <c r="N125" s="269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305</v>
      </c>
      <c r="AT125" s="18" t="s">
        <v>680</v>
      </c>
      <c r="AU125" s="18" t="s">
        <v>79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243</v>
      </c>
      <c r="BM125" s="18" t="s">
        <v>523</v>
      </c>
    </row>
    <row r="126" s="1" customFormat="1">
      <c r="B126" s="39"/>
      <c r="C126" s="40"/>
      <c r="D126" s="229" t="s">
        <v>245</v>
      </c>
      <c r="E126" s="40"/>
      <c r="F126" s="230" t="s">
        <v>1302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79</v>
      </c>
    </row>
    <row r="127" s="1" customFormat="1" ht="16.5" customHeight="1">
      <c r="B127" s="39"/>
      <c r="C127" s="260" t="s">
        <v>424</v>
      </c>
      <c r="D127" s="260" t="s">
        <v>680</v>
      </c>
      <c r="E127" s="261" t="s">
        <v>1303</v>
      </c>
      <c r="F127" s="262" t="s">
        <v>1304</v>
      </c>
      <c r="G127" s="263" t="s">
        <v>318</v>
      </c>
      <c r="H127" s="264">
        <v>60</v>
      </c>
      <c r="I127" s="265"/>
      <c r="J127" s="266">
        <f>ROUND(I127*H127,2)</f>
        <v>0</v>
      </c>
      <c r="K127" s="262" t="s">
        <v>19</v>
      </c>
      <c r="L127" s="267"/>
      <c r="M127" s="268" t="s">
        <v>19</v>
      </c>
      <c r="N127" s="269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305</v>
      </c>
      <c r="AT127" s="18" t="s">
        <v>680</v>
      </c>
      <c r="AU127" s="18" t="s">
        <v>79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538</v>
      </c>
    </row>
    <row r="128" s="1" customFormat="1">
      <c r="B128" s="39"/>
      <c r="C128" s="40"/>
      <c r="D128" s="229" t="s">
        <v>245</v>
      </c>
      <c r="E128" s="40"/>
      <c r="F128" s="230" t="s">
        <v>1304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79</v>
      </c>
    </row>
    <row r="129" s="1" customFormat="1" ht="16.5" customHeight="1">
      <c r="B129" s="39"/>
      <c r="C129" s="260" t="s">
        <v>430</v>
      </c>
      <c r="D129" s="260" t="s">
        <v>680</v>
      </c>
      <c r="E129" s="261" t="s">
        <v>1241</v>
      </c>
      <c r="F129" s="262" t="s">
        <v>1242</v>
      </c>
      <c r="G129" s="263" t="s">
        <v>692</v>
      </c>
      <c r="H129" s="264">
        <v>4</v>
      </c>
      <c r="I129" s="265"/>
      <c r="J129" s="266">
        <f>ROUND(I129*H129,2)</f>
        <v>0</v>
      </c>
      <c r="K129" s="262" t="s">
        <v>19</v>
      </c>
      <c r="L129" s="267"/>
      <c r="M129" s="268" t="s">
        <v>19</v>
      </c>
      <c r="N129" s="269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305</v>
      </c>
      <c r="AT129" s="18" t="s">
        <v>680</v>
      </c>
      <c r="AU129" s="18" t="s">
        <v>79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243</v>
      </c>
      <c r="BM129" s="18" t="s">
        <v>550</v>
      </c>
    </row>
    <row r="130" s="1" customFormat="1">
      <c r="B130" s="39"/>
      <c r="C130" s="40"/>
      <c r="D130" s="229" t="s">
        <v>245</v>
      </c>
      <c r="E130" s="40"/>
      <c r="F130" s="230" t="s">
        <v>1242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79</v>
      </c>
    </row>
    <row r="131" s="1" customFormat="1" ht="16.5" customHeight="1">
      <c r="B131" s="39"/>
      <c r="C131" s="260" t="s">
        <v>436</v>
      </c>
      <c r="D131" s="260" t="s">
        <v>680</v>
      </c>
      <c r="E131" s="261" t="s">
        <v>1243</v>
      </c>
      <c r="F131" s="262" t="s">
        <v>1244</v>
      </c>
      <c r="G131" s="263" t="s">
        <v>692</v>
      </c>
      <c r="H131" s="264">
        <v>4</v>
      </c>
      <c r="I131" s="265"/>
      <c r="J131" s="266">
        <f>ROUND(I131*H131,2)</f>
        <v>0</v>
      </c>
      <c r="K131" s="262" t="s">
        <v>19</v>
      </c>
      <c r="L131" s="267"/>
      <c r="M131" s="268" t="s">
        <v>19</v>
      </c>
      <c r="N131" s="269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305</v>
      </c>
      <c r="AT131" s="18" t="s">
        <v>680</v>
      </c>
      <c r="AU131" s="18" t="s">
        <v>79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562</v>
      </c>
    </row>
    <row r="132" s="1" customFormat="1">
      <c r="B132" s="39"/>
      <c r="C132" s="40"/>
      <c r="D132" s="229" t="s">
        <v>245</v>
      </c>
      <c r="E132" s="40"/>
      <c r="F132" s="230" t="s">
        <v>1244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79</v>
      </c>
    </row>
    <row r="133" s="1" customFormat="1" ht="16.5" customHeight="1">
      <c r="B133" s="39"/>
      <c r="C133" s="260" t="s">
        <v>7</v>
      </c>
      <c r="D133" s="260" t="s">
        <v>680</v>
      </c>
      <c r="E133" s="261" t="s">
        <v>1245</v>
      </c>
      <c r="F133" s="262" t="s">
        <v>1246</v>
      </c>
      <c r="G133" s="263" t="s">
        <v>692</v>
      </c>
      <c r="H133" s="264">
        <v>11</v>
      </c>
      <c r="I133" s="265"/>
      <c r="J133" s="266">
        <f>ROUND(I133*H133,2)</f>
        <v>0</v>
      </c>
      <c r="K133" s="262" t="s">
        <v>19</v>
      </c>
      <c r="L133" s="267"/>
      <c r="M133" s="268" t="s">
        <v>19</v>
      </c>
      <c r="N133" s="269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305</v>
      </c>
      <c r="AT133" s="18" t="s">
        <v>680</v>
      </c>
      <c r="AU133" s="18" t="s">
        <v>79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575</v>
      </c>
    </row>
    <row r="134" s="1" customFormat="1">
      <c r="B134" s="39"/>
      <c r="C134" s="40"/>
      <c r="D134" s="229" t="s">
        <v>245</v>
      </c>
      <c r="E134" s="40"/>
      <c r="F134" s="230" t="s">
        <v>1246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79</v>
      </c>
    </row>
    <row r="135" s="1" customFormat="1" ht="16.5" customHeight="1">
      <c r="B135" s="39"/>
      <c r="C135" s="260" t="s">
        <v>445</v>
      </c>
      <c r="D135" s="260" t="s">
        <v>680</v>
      </c>
      <c r="E135" s="261" t="s">
        <v>1247</v>
      </c>
      <c r="F135" s="262" t="s">
        <v>1248</v>
      </c>
      <c r="G135" s="263" t="s">
        <v>692</v>
      </c>
      <c r="H135" s="264">
        <v>11</v>
      </c>
      <c r="I135" s="265"/>
      <c r="J135" s="266">
        <f>ROUND(I135*H135,2)</f>
        <v>0</v>
      </c>
      <c r="K135" s="262" t="s">
        <v>19</v>
      </c>
      <c r="L135" s="267"/>
      <c r="M135" s="268" t="s">
        <v>19</v>
      </c>
      <c r="N135" s="269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305</v>
      </c>
      <c r="AT135" s="18" t="s">
        <v>680</v>
      </c>
      <c r="AU135" s="18" t="s">
        <v>79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243</v>
      </c>
      <c r="BM135" s="18" t="s">
        <v>592</v>
      </c>
    </row>
    <row r="136" s="1" customFormat="1">
      <c r="B136" s="39"/>
      <c r="C136" s="40"/>
      <c r="D136" s="229" t="s">
        <v>245</v>
      </c>
      <c r="E136" s="40"/>
      <c r="F136" s="230" t="s">
        <v>1248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79</v>
      </c>
    </row>
    <row r="137" s="1" customFormat="1" ht="16.5" customHeight="1">
      <c r="B137" s="39"/>
      <c r="C137" s="260" t="s">
        <v>452</v>
      </c>
      <c r="D137" s="260" t="s">
        <v>680</v>
      </c>
      <c r="E137" s="261" t="s">
        <v>1305</v>
      </c>
      <c r="F137" s="262" t="s">
        <v>1254</v>
      </c>
      <c r="G137" s="263" t="s">
        <v>318</v>
      </c>
      <c r="H137" s="264">
        <v>60</v>
      </c>
      <c r="I137" s="265"/>
      <c r="J137" s="266">
        <f>ROUND(I137*H137,2)</f>
        <v>0</v>
      </c>
      <c r="K137" s="262" t="s">
        <v>19</v>
      </c>
      <c r="L137" s="267"/>
      <c r="M137" s="268" t="s">
        <v>19</v>
      </c>
      <c r="N137" s="269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305</v>
      </c>
      <c r="AT137" s="18" t="s">
        <v>680</v>
      </c>
      <c r="AU137" s="18" t="s">
        <v>79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243</v>
      </c>
      <c r="BM137" s="18" t="s">
        <v>601</v>
      </c>
    </row>
    <row r="138" s="1" customFormat="1">
      <c r="B138" s="39"/>
      <c r="C138" s="40"/>
      <c r="D138" s="229" t="s">
        <v>245</v>
      </c>
      <c r="E138" s="40"/>
      <c r="F138" s="230" t="s">
        <v>1254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79</v>
      </c>
    </row>
    <row r="139" s="1" customFormat="1" ht="16.5" customHeight="1">
      <c r="B139" s="39"/>
      <c r="C139" s="260" t="s">
        <v>458</v>
      </c>
      <c r="D139" s="260" t="s">
        <v>680</v>
      </c>
      <c r="E139" s="261" t="s">
        <v>1306</v>
      </c>
      <c r="F139" s="262" t="s">
        <v>1307</v>
      </c>
      <c r="G139" s="263" t="s">
        <v>692</v>
      </c>
      <c r="H139" s="264">
        <v>4</v>
      </c>
      <c r="I139" s="265"/>
      <c r="J139" s="266">
        <f>ROUND(I139*H139,2)</f>
        <v>0</v>
      </c>
      <c r="K139" s="262" t="s">
        <v>19</v>
      </c>
      <c r="L139" s="267"/>
      <c r="M139" s="268" t="s">
        <v>19</v>
      </c>
      <c r="N139" s="269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305</v>
      </c>
      <c r="AT139" s="18" t="s">
        <v>680</v>
      </c>
      <c r="AU139" s="18" t="s">
        <v>79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243</v>
      </c>
      <c r="BM139" s="18" t="s">
        <v>613</v>
      </c>
    </row>
    <row r="140" s="1" customFormat="1">
      <c r="B140" s="39"/>
      <c r="C140" s="40"/>
      <c r="D140" s="229" t="s">
        <v>245</v>
      </c>
      <c r="E140" s="40"/>
      <c r="F140" s="230" t="s">
        <v>1307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79</v>
      </c>
    </row>
    <row r="141" s="1" customFormat="1" ht="16.5" customHeight="1">
      <c r="B141" s="39"/>
      <c r="C141" s="260" t="s">
        <v>463</v>
      </c>
      <c r="D141" s="260" t="s">
        <v>680</v>
      </c>
      <c r="E141" s="261" t="s">
        <v>1308</v>
      </c>
      <c r="F141" s="262" t="s">
        <v>1309</v>
      </c>
      <c r="G141" s="263" t="s">
        <v>318</v>
      </c>
      <c r="H141" s="264">
        <v>4806</v>
      </c>
      <c r="I141" s="265"/>
      <c r="J141" s="266">
        <f>ROUND(I141*H141,2)</f>
        <v>0</v>
      </c>
      <c r="K141" s="262" t="s">
        <v>19</v>
      </c>
      <c r="L141" s="267"/>
      <c r="M141" s="268" t="s">
        <v>19</v>
      </c>
      <c r="N141" s="269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305</v>
      </c>
      <c r="AT141" s="18" t="s">
        <v>680</v>
      </c>
      <c r="AU141" s="18" t="s">
        <v>79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622</v>
      </c>
    </row>
    <row r="142" s="1" customFormat="1">
      <c r="B142" s="39"/>
      <c r="C142" s="40"/>
      <c r="D142" s="229" t="s">
        <v>245</v>
      </c>
      <c r="E142" s="40"/>
      <c r="F142" s="230" t="s">
        <v>1309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79</v>
      </c>
    </row>
    <row r="143" s="1" customFormat="1" ht="16.5" customHeight="1">
      <c r="B143" s="39"/>
      <c r="C143" s="260" t="s">
        <v>473</v>
      </c>
      <c r="D143" s="260" t="s">
        <v>680</v>
      </c>
      <c r="E143" s="261" t="s">
        <v>1310</v>
      </c>
      <c r="F143" s="262" t="s">
        <v>1311</v>
      </c>
      <c r="G143" s="263" t="s">
        <v>318</v>
      </c>
      <c r="H143" s="264">
        <v>2993</v>
      </c>
      <c r="I143" s="265"/>
      <c r="J143" s="266">
        <f>ROUND(I143*H143,2)</f>
        <v>0</v>
      </c>
      <c r="K143" s="262" t="s">
        <v>19</v>
      </c>
      <c r="L143" s="267"/>
      <c r="M143" s="268" t="s">
        <v>19</v>
      </c>
      <c r="N143" s="269" t="s">
        <v>43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305</v>
      </c>
      <c r="AT143" s="18" t="s">
        <v>680</v>
      </c>
      <c r="AU143" s="18" t="s">
        <v>79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243</v>
      </c>
      <c r="BM143" s="18" t="s">
        <v>633</v>
      </c>
    </row>
    <row r="144" s="1" customFormat="1">
      <c r="B144" s="39"/>
      <c r="C144" s="40"/>
      <c r="D144" s="229" t="s">
        <v>245</v>
      </c>
      <c r="E144" s="40"/>
      <c r="F144" s="230" t="s">
        <v>1311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79</v>
      </c>
    </row>
    <row r="145" s="1" customFormat="1" ht="16.5" customHeight="1">
      <c r="B145" s="39"/>
      <c r="C145" s="260" t="s">
        <v>480</v>
      </c>
      <c r="D145" s="260" t="s">
        <v>680</v>
      </c>
      <c r="E145" s="261" t="s">
        <v>1312</v>
      </c>
      <c r="F145" s="262" t="s">
        <v>1313</v>
      </c>
      <c r="G145" s="263" t="s">
        <v>692</v>
      </c>
      <c r="H145" s="264">
        <v>1</v>
      </c>
      <c r="I145" s="265"/>
      <c r="J145" s="266">
        <f>ROUND(I145*H145,2)</f>
        <v>0</v>
      </c>
      <c r="K145" s="262" t="s">
        <v>19</v>
      </c>
      <c r="L145" s="267"/>
      <c r="M145" s="268" t="s">
        <v>19</v>
      </c>
      <c r="N145" s="269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305</v>
      </c>
      <c r="AT145" s="18" t="s">
        <v>680</v>
      </c>
      <c r="AU145" s="18" t="s">
        <v>79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640</v>
      </c>
    </row>
    <row r="146" s="1" customFormat="1">
      <c r="B146" s="39"/>
      <c r="C146" s="40"/>
      <c r="D146" s="229" t="s">
        <v>245</v>
      </c>
      <c r="E146" s="40"/>
      <c r="F146" s="230" t="s">
        <v>1313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79</v>
      </c>
    </row>
    <row r="147" s="1" customFormat="1" ht="16.5" customHeight="1">
      <c r="B147" s="39"/>
      <c r="C147" s="260" t="s">
        <v>486</v>
      </c>
      <c r="D147" s="260" t="s">
        <v>680</v>
      </c>
      <c r="E147" s="261" t="s">
        <v>1314</v>
      </c>
      <c r="F147" s="262" t="s">
        <v>1315</v>
      </c>
      <c r="G147" s="263" t="s">
        <v>692</v>
      </c>
      <c r="H147" s="264">
        <v>216</v>
      </c>
      <c r="I147" s="265"/>
      <c r="J147" s="266">
        <f>ROUND(I147*H147,2)</f>
        <v>0</v>
      </c>
      <c r="K147" s="262" t="s">
        <v>19</v>
      </c>
      <c r="L147" s="267"/>
      <c r="M147" s="268" t="s">
        <v>19</v>
      </c>
      <c r="N147" s="269" t="s">
        <v>43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305</v>
      </c>
      <c r="AT147" s="18" t="s">
        <v>680</v>
      </c>
      <c r="AU147" s="18" t="s">
        <v>79</v>
      </c>
      <c r="AY147" s="18" t="s">
        <v>236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79</v>
      </c>
      <c r="BK147" s="228">
        <f>ROUND(I147*H147,2)</f>
        <v>0</v>
      </c>
      <c r="BL147" s="18" t="s">
        <v>243</v>
      </c>
      <c r="BM147" s="18" t="s">
        <v>647</v>
      </c>
    </row>
    <row r="148" s="1" customFormat="1">
      <c r="B148" s="39"/>
      <c r="C148" s="40"/>
      <c r="D148" s="229" t="s">
        <v>245</v>
      </c>
      <c r="E148" s="40"/>
      <c r="F148" s="230" t="s">
        <v>1315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245</v>
      </c>
      <c r="AU148" s="18" t="s">
        <v>79</v>
      </c>
    </row>
    <row r="149" s="1" customFormat="1" ht="16.5" customHeight="1">
      <c r="B149" s="39"/>
      <c r="C149" s="260" t="s">
        <v>492</v>
      </c>
      <c r="D149" s="260" t="s">
        <v>680</v>
      </c>
      <c r="E149" s="261" t="s">
        <v>1316</v>
      </c>
      <c r="F149" s="262" t="s">
        <v>1317</v>
      </c>
      <c r="G149" s="263" t="s">
        <v>692</v>
      </c>
      <c r="H149" s="264">
        <v>72</v>
      </c>
      <c r="I149" s="265"/>
      <c r="J149" s="266">
        <f>ROUND(I149*H149,2)</f>
        <v>0</v>
      </c>
      <c r="K149" s="262" t="s">
        <v>19</v>
      </c>
      <c r="L149" s="267"/>
      <c r="M149" s="268" t="s">
        <v>19</v>
      </c>
      <c r="N149" s="269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305</v>
      </c>
      <c r="AT149" s="18" t="s">
        <v>680</v>
      </c>
      <c r="AU149" s="18" t="s">
        <v>79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243</v>
      </c>
      <c r="BM149" s="18" t="s">
        <v>653</v>
      </c>
    </row>
    <row r="150" s="1" customFormat="1">
      <c r="B150" s="39"/>
      <c r="C150" s="40"/>
      <c r="D150" s="229" t="s">
        <v>245</v>
      </c>
      <c r="E150" s="40"/>
      <c r="F150" s="230" t="s">
        <v>1317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79</v>
      </c>
    </row>
    <row r="151" s="1" customFormat="1" ht="16.5" customHeight="1">
      <c r="B151" s="39"/>
      <c r="C151" s="260" t="s">
        <v>498</v>
      </c>
      <c r="D151" s="260" t="s">
        <v>680</v>
      </c>
      <c r="E151" s="261" t="s">
        <v>1318</v>
      </c>
      <c r="F151" s="262" t="s">
        <v>1319</v>
      </c>
      <c r="G151" s="263" t="s">
        <v>692</v>
      </c>
      <c r="H151" s="264">
        <v>72</v>
      </c>
      <c r="I151" s="265"/>
      <c r="J151" s="266">
        <f>ROUND(I151*H151,2)</f>
        <v>0</v>
      </c>
      <c r="K151" s="262" t="s">
        <v>19</v>
      </c>
      <c r="L151" s="267"/>
      <c r="M151" s="268" t="s">
        <v>19</v>
      </c>
      <c r="N151" s="269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305</v>
      </c>
      <c r="AT151" s="18" t="s">
        <v>680</v>
      </c>
      <c r="AU151" s="18" t="s">
        <v>79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243</v>
      </c>
      <c r="BM151" s="18" t="s">
        <v>664</v>
      </c>
    </row>
    <row r="152" s="1" customFormat="1">
      <c r="B152" s="39"/>
      <c r="C152" s="40"/>
      <c r="D152" s="229" t="s">
        <v>245</v>
      </c>
      <c r="E152" s="40"/>
      <c r="F152" s="230" t="s">
        <v>1319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79</v>
      </c>
    </row>
    <row r="153" s="1" customFormat="1" ht="16.5" customHeight="1">
      <c r="B153" s="39"/>
      <c r="C153" s="260" t="s">
        <v>504</v>
      </c>
      <c r="D153" s="260" t="s">
        <v>680</v>
      </c>
      <c r="E153" s="261" t="s">
        <v>1320</v>
      </c>
      <c r="F153" s="262" t="s">
        <v>1321</v>
      </c>
      <c r="G153" s="263" t="s">
        <v>692</v>
      </c>
      <c r="H153" s="264">
        <v>72</v>
      </c>
      <c r="I153" s="265"/>
      <c r="J153" s="266">
        <f>ROUND(I153*H153,2)</f>
        <v>0</v>
      </c>
      <c r="K153" s="262" t="s">
        <v>19</v>
      </c>
      <c r="L153" s="267"/>
      <c r="M153" s="268" t="s">
        <v>19</v>
      </c>
      <c r="N153" s="269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305</v>
      </c>
      <c r="AT153" s="18" t="s">
        <v>680</v>
      </c>
      <c r="AU153" s="18" t="s">
        <v>79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243</v>
      </c>
      <c r="BM153" s="18" t="s">
        <v>1027</v>
      </c>
    </row>
    <row r="154" s="1" customFormat="1">
      <c r="B154" s="39"/>
      <c r="C154" s="40"/>
      <c r="D154" s="229" t="s">
        <v>245</v>
      </c>
      <c r="E154" s="40"/>
      <c r="F154" s="230" t="s">
        <v>1321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79</v>
      </c>
    </row>
    <row r="155" s="1" customFormat="1" ht="16.5" customHeight="1">
      <c r="B155" s="39"/>
      <c r="C155" s="260" t="s">
        <v>510</v>
      </c>
      <c r="D155" s="260" t="s">
        <v>680</v>
      </c>
      <c r="E155" s="261" t="s">
        <v>1322</v>
      </c>
      <c r="F155" s="262" t="s">
        <v>1323</v>
      </c>
      <c r="G155" s="263" t="s">
        <v>692</v>
      </c>
      <c r="H155" s="264">
        <v>2</v>
      </c>
      <c r="I155" s="265"/>
      <c r="J155" s="266">
        <f>ROUND(I155*H155,2)</f>
        <v>0</v>
      </c>
      <c r="K155" s="262" t="s">
        <v>19</v>
      </c>
      <c r="L155" s="267"/>
      <c r="M155" s="268" t="s">
        <v>19</v>
      </c>
      <c r="N155" s="269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305</v>
      </c>
      <c r="AT155" s="18" t="s">
        <v>680</v>
      </c>
      <c r="AU155" s="18" t="s">
        <v>79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243</v>
      </c>
      <c r="BM155" s="18" t="s">
        <v>687</v>
      </c>
    </row>
    <row r="156" s="1" customFormat="1">
      <c r="B156" s="39"/>
      <c r="C156" s="40"/>
      <c r="D156" s="229" t="s">
        <v>245</v>
      </c>
      <c r="E156" s="40"/>
      <c r="F156" s="230" t="s">
        <v>1323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79</v>
      </c>
    </row>
    <row r="157" s="1" customFormat="1" ht="16.5" customHeight="1">
      <c r="B157" s="39"/>
      <c r="C157" s="260" t="s">
        <v>517</v>
      </c>
      <c r="D157" s="260" t="s">
        <v>680</v>
      </c>
      <c r="E157" s="261" t="s">
        <v>1324</v>
      </c>
      <c r="F157" s="262" t="s">
        <v>1325</v>
      </c>
      <c r="G157" s="263" t="s">
        <v>692</v>
      </c>
      <c r="H157" s="264">
        <v>1</v>
      </c>
      <c r="I157" s="265"/>
      <c r="J157" s="266">
        <f>ROUND(I157*H157,2)</f>
        <v>0</v>
      </c>
      <c r="K157" s="262" t="s">
        <v>19</v>
      </c>
      <c r="L157" s="267"/>
      <c r="M157" s="268" t="s">
        <v>19</v>
      </c>
      <c r="N157" s="269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305</v>
      </c>
      <c r="AT157" s="18" t="s">
        <v>680</v>
      </c>
      <c r="AU157" s="18" t="s">
        <v>79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1033</v>
      </c>
    </row>
    <row r="158" s="1" customFormat="1">
      <c r="B158" s="39"/>
      <c r="C158" s="40"/>
      <c r="D158" s="229" t="s">
        <v>245</v>
      </c>
      <c r="E158" s="40"/>
      <c r="F158" s="230" t="s">
        <v>1325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79</v>
      </c>
    </row>
    <row r="159" s="1" customFormat="1" ht="16.5" customHeight="1">
      <c r="B159" s="39"/>
      <c r="C159" s="260" t="s">
        <v>530</v>
      </c>
      <c r="D159" s="260" t="s">
        <v>680</v>
      </c>
      <c r="E159" s="261" t="s">
        <v>1326</v>
      </c>
      <c r="F159" s="262" t="s">
        <v>1327</v>
      </c>
      <c r="G159" s="263" t="s">
        <v>692</v>
      </c>
      <c r="H159" s="264">
        <v>18</v>
      </c>
      <c r="I159" s="265"/>
      <c r="J159" s="266">
        <f>ROUND(I159*H159,2)</f>
        <v>0</v>
      </c>
      <c r="K159" s="262" t="s">
        <v>19</v>
      </c>
      <c r="L159" s="267"/>
      <c r="M159" s="268" t="s">
        <v>19</v>
      </c>
      <c r="N159" s="269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305</v>
      </c>
      <c r="AT159" s="18" t="s">
        <v>680</v>
      </c>
      <c r="AU159" s="18" t="s">
        <v>79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243</v>
      </c>
      <c r="BM159" s="18" t="s">
        <v>1036</v>
      </c>
    </row>
    <row r="160" s="1" customFormat="1">
      <c r="B160" s="39"/>
      <c r="C160" s="40"/>
      <c r="D160" s="229" t="s">
        <v>245</v>
      </c>
      <c r="E160" s="40"/>
      <c r="F160" s="230" t="s">
        <v>1327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79</v>
      </c>
    </row>
    <row r="161" s="1" customFormat="1" ht="16.5" customHeight="1">
      <c r="B161" s="39"/>
      <c r="C161" s="260" t="s">
        <v>538</v>
      </c>
      <c r="D161" s="260" t="s">
        <v>680</v>
      </c>
      <c r="E161" s="261" t="s">
        <v>1328</v>
      </c>
      <c r="F161" s="262" t="s">
        <v>1329</v>
      </c>
      <c r="G161" s="263" t="s">
        <v>692</v>
      </c>
      <c r="H161" s="264">
        <v>4</v>
      </c>
      <c r="I161" s="265"/>
      <c r="J161" s="266">
        <f>ROUND(I161*H161,2)</f>
        <v>0</v>
      </c>
      <c r="K161" s="262" t="s">
        <v>19</v>
      </c>
      <c r="L161" s="267"/>
      <c r="M161" s="268" t="s">
        <v>19</v>
      </c>
      <c r="N161" s="269" t="s">
        <v>43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305</v>
      </c>
      <c r="AT161" s="18" t="s">
        <v>680</v>
      </c>
      <c r="AU161" s="18" t="s">
        <v>79</v>
      </c>
      <c r="AY161" s="18" t="s">
        <v>236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79</v>
      </c>
      <c r="BK161" s="228">
        <f>ROUND(I161*H161,2)</f>
        <v>0</v>
      </c>
      <c r="BL161" s="18" t="s">
        <v>243</v>
      </c>
      <c r="BM161" s="18" t="s">
        <v>1040</v>
      </c>
    </row>
    <row r="162" s="1" customFormat="1">
      <c r="B162" s="39"/>
      <c r="C162" s="40"/>
      <c r="D162" s="229" t="s">
        <v>245</v>
      </c>
      <c r="E162" s="40"/>
      <c r="F162" s="230" t="s">
        <v>1329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245</v>
      </c>
      <c r="AU162" s="18" t="s">
        <v>79</v>
      </c>
    </row>
    <row r="163" s="1" customFormat="1" ht="16.5" customHeight="1">
      <c r="B163" s="39"/>
      <c r="C163" s="260" t="s">
        <v>544</v>
      </c>
      <c r="D163" s="260" t="s">
        <v>680</v>
      </c>
      <c r="E163" s="261" t="s">
        <v>1330</v>
      </c>
      <c r="F163" s="262" t="s">
        <v>1331</v>
      </c>
      <c r="G163" s="263" t="s">
        <v>692</v>
      </c>
      <c r="H163" s="264">
        <v>8</v>
      </c>
      <c r="I163" s="265"/>
      <c r="J163" s="266">
        <f>ROUND(I163*H163,2)</f>
        <v>0</v>
      </c>
      <c r="K163" s="262" t="s">
        <v>19</v>
      </c>
      <c r="L163" s="267"/>
      <c r="M163" s="268" t="s">
        <v>19</v>
      </c>
      <c r="N163" s="269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305</v>
      </c>
      <c r="AT163" s="18" t="s">
        <v>680</v>
      </c>
      <c r="AU163" s="18" t="s">
        <v>79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1043</v>
      </c>
    </row>
    <row r="164" s="1" customFormat="1">
      <c r="B164" s="39"/>
      <c r="C164" s="40"/>
      <c r="D164" s="229" t="s">
        <v>245</v>
      </c>
      <c r="E164" s="40"/>
      <c r="F164" s="230" t="s">
        <v>1331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79</v>
      </c>
    </row>
    <row r="165" s="1" customFormat="1" ht="16.5" customHeight="1">
      <c r="B165" s="39"/>
      <c r="C165" s="260" t="s">
        <v>550</v>
      </c>
      <c r="D165" s="260" t="s">
        <v>680</v>
      </c>
      <c r="E165" s="261" t="s">
        <v>1332</v>
      </c>
      <c r="F165" s="262" t="s">
        <v>1333</v>
      </c>
      <c r="G165" s="263" t="s">
        <v>318</v>
      </c>
      <c r="H165" s="264">
        <v>20</v>
      </c>
      <c r="I165" s="265"/>
      <c r="J165" s="266">
        <f>ROUND(I165*H165,2)</f>
        <v>0</v>
      </c>
      <c r="K165" s="262" t="s">
        <v>19</v>
      </c>
      <c r="L165" s="267"/>
      <c r="M165" s="268" t="s">
        <v>19</v>
      </c>
      <c r="N165" s="269" t="s">
        <v>43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305</v>
      </c>
      <c r="AT165" s="18" t="s">
        <v>680</v>
      </c>
      <c r="AU165" s="18" t="s">
        <v>79</v>
      </c>
      <c r="AY165" s="18" t="s">
        <v>236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79</v>
      </c>
      <c r="BK165" s="228">
        <f>ROUND(I165*H165,2)</f>
        <v>0</v>
      </c>
      <c r="BL165" s="18" t="s">
        <v>243</v>
      </c>
      <c r="BM165" s="18" t="s">
        <v>1047</v>
      </c>
    </row>
    <row r="166" s="1" customFormat="1">
      <c r="B166" s="39"/>
      <c r="C166" s="40"/>
      <c r="D166" s="229" t="s">
        <v>245</v>
      </c>
      <c r="E166" s="40"/>
      <c r="F166" s="230" t="s">
        <v>1333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245</v>
      </c>
      <c r="AU166" s="18" t="s">
        <v>79</v>
      </c>
    </row>
    <row r="167" s="1" customFormat="1" ht="16.5" customHeight="1">
      <c r="B167" s="39"/>
      <c r="C167" s="260" t="s">
        <v>556</v>
      </c>
      <c r="D167" s="260" t="s">
        <v>680</v>
      </c>
      <c r="E167" s="261" t="s">
        <v>1334</v>
      </c>
      <c r="F167" s="262" t="s">
        <v>1335</v>
      </c>
      <c r="G167" s="263" t="s">
        <v>692</v>
      </c>
      <c r="H167" s="264">
        <v>60</v>
      </c>
      <c r="I167" s="265"/>
      <c r="J167" s="266">
        <f>ROUND(I167*H167,2)</f>
        <v>0</v>
      </c>
      <c r="K167" s="262" t="s">
        <v>19</v>
      </c>
      <c r="L167" s="267"/>
      <c r="M167" s="268" t="s">
        <v>19</v>
      </c>
      <c r="N167" s="269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305</v>
      </c>
      <c r="AT167" s="18" t="s">
        <v>680</v>
      </c>
      <c r="AU167" s="18" t="s">
        <v>79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243</v>
      </c>
      <c r="BM167" s="18" t="s">
        <v>1051</v>
      </c>
    </row>
    <row r="168" s="1" customFormat="1">
      <c r="B168" s="39"/>
      <c r="C168" s="40"/>
      <c r="D168" s="229" t="s">
        <v>245</v>
      </c>
      <c r="E168" s="40"/>
      <c r="F168" s="230" t="s">
        <v>1335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245</v>
      </c>
      <c r="AU168" s="18" t="s">
        <v>79</v>
      </c>
    </row>
    <row r="169" s="1" customFormat="1" ht="16.5" customHeight="1">
      <c r="B169" s="39"/>
      <c r="C169" s="260" t="s">
        <v>562</v>
      </c>
      <c r="D169" s="260" t="s">
        <v>680</v>
      </c>
      <c r="E169" s="261" t="s">
        <v>1336</v>
      </c>
      <c r="F169" s="262" t="s">
        <v>1337</v>
      </c>
      <c r="G169" s="263" t="s">
        <v>692</v>
      </c>
      <c r="H169" s="264">
        <v>10</v>
      </c>
      <c r="I169" s="265"/>
      <c r="J169" s="266">
        <f>ROUND(I169*H169,2)</f>
        <v>0</v>
      </c>
      <c r="K169" s="262" t="s">
        <v>19</v>
      </c>
      <c r="L169" s="267"/>
      <c r="M169" s="268" t="s">
        <v>19</v>
      </c>
      <c r="N169" s="269" t="s">
        <v>43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305</v>
      </c>
      <c r="AT169" s="18" t="s">
        <v>680</v>
      </c>
      <c r="AU169" s="18" t="s">
        <v>79</v>
      </c>
      <c r="AY169" s="18" t="s">
        <v>236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79</v>
      </c>
      <c r="BK169" s="228">
        <f>ROUND(I169*H169,2)</f>
        <v>0</v>
      </c>
      <c r="BL169" s="18" t="s">
        <v>243</v>
      </c>
      <c r="BM169" s="18" t="s">
        <v>1054</v>
      </c>
    </row>
    <row r="170" s="1" customFormat="1">
      <c r="B170" s="39"/>
      <c r="C170" s="40"/>
      <c r="D170" s="229" t="s">
        <v>245</v>
      </c>
      <c r="E170" s="40"/>
      <c r="F170" s="230" t="s">
        <v>1337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245</v>
      </c>
      <c r="AU170" s="18" t="s">
        <v>79</v>
      </c>
    </row>
    <row r="171" s="11" customFormat="1" ht="25.92" customHeight="1">
      <c r="B171" s="201"/>
      <c r="C171" s="202"/>
      <c r="D171" s="203" t="s">
        <v>71</v>
      </c>
      <c r="E171" s="204" t="s">
        <v>1255</v>
      </c>
      <c r="F171" s="204" t="s">
        <v>1338</v>
      </c>
      <c r="G171" s="202"/>
      <c r="H171" s="202"/>
      <c r="I171" s="205"/>
      <c r="J171" s="206">
        <f>BK171</f>
        <v>0</v>
      </c>
      <c r="K171" s="202"/>
      <c r="L171" s="207"/>
      <c r="M171" s="208"/>
      <c r="N171" s="209"/>
      <c r="O171" s="209"/>
      <c r="P171" s="210">
        <f>SUM(P172:P195)</f>
        <v>0</v>
      </c>
      <c r="Q171" s="209"/>
      <c r="R171" s="210">
        <f>SUM(R172:R195)</f>
        <v>0</v>
      </c>
      <c r="S171" s="209"/>
      <c r="T171" s="211">
        <f>SUM(T172:T195)</f>
        <v>0</v>
      </c>
      <c r="AR171" s="212" t="s">
        <v>79</v>
      </c>
      <c r="AT171" s="213" t="s">
        <v>71</v>
      </c>
      <c r="AU171" s="213" t="s">
        <v>72</v>
      </c>
      <c r="AY171" s="212" t="s">
        <v>236</v>
      </c>
      <c r="BK171" s="214">
        <f>SUM(BK172:BK195)</f>
        <v>0</v>
      </c>
    </row>
    <row r="172" s="1" customFormat="1" ht="16.5" customHeight="1">
      <c r="B172" s="39"/>
      <c r="C172" s="217" t="s">
        <v>569</v>
      </c>
      <c r="D172" s="217" t="s">
        <v>238</v>
      </c>
      <c r="E172" s="218" t="s">
        <v>1339</v>
      </c>
      <c r="F172" s="219" t="s">
        <v>1340</v>
      </c>
      <c r="G172" s="220" t="s">
        <v>318</v>
      </c>
      <c r="H172" s="221">
        <v>4656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43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243</v>
      </c>
      <c r="AT172" s="18" t="s">
        <v>238</v>
      </c>
      <c r="AU172" s="18" t="s">
        <v>79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243</v>
      </c>
      <c r="BM172" s="18" t="s">
        <v>1058</v>
      </c>
    </row>
    <row r="173" s="1" customFormat="1">
      <c r="B173" s="39"/>
      <c r="C173" s="40"/>
      <c r="D173" s="229" t="s">
        <v>245</v>
      </c>
      <c r="E173" s="40"/>
      <c r="F173" s="230" t="s">
        <v>1340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79</v>
      </c>
    </row>
    <row r="174" s="1" customFormat="1" ht="16.5" customHeight="1">
      <c r="B174" s="39"/>
      <c r="C174" s="217" t="s">
        <v>575</v>
      </c>
      <c r="D174" s="217" t="s">
        <v>238</v>
      </c>
      <c r="E174" s="218" t="s">
        <v>1341</v>
      </c>
      <c r="F174" s="219" t="s">
        <v>1342</v>
      </c>
      <c r="G174" s="220" t="s">
        <v>318</v>
      </c>
      <c r="H174" s="221">
        <v>2893</v>
      </c>
      <c r="I174" s="222"/>
      <c r="J174" s="223">
        <f>ROUND(I174*H174,2)</f>
        <v>0</v>
      </c>
      <c r="K174" s="219" t="s">
        <v>19</v>
      </c>
      <c r="L174" s="44"/>
      <c r="M174" s="224" t="s">
        <v>19</v>
      </c>
      <c r="N174" s="225" t="s">
        <v>43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243</v>
      </c>
      <c r="AT174" s="18" t="s">
        <v>238</v>
      </c>
      <c r="AU174" s="18" t="s">
        <v>79</v>
      </c>
      <c r="AY174" s="18" t="s">
        <v>236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79</v>
      </c>
      <c r="BK174" s="228">
        <f>ROUND(I174*H174,2)</f>
        <v>0</v>
      </c>
      <c r="BL174" s="18" t="s">
        <v>243</v>
      </c>
      <c r="BM174" s="18" t="s">
        <v>1063</v>
      </c>
    </row>
    <row r="175" s="1" customFormat="1">
      <c r="B175" s="39"/>
      <c r="C175" s="40"/>
      <c r="D175" s="229" t="s">
        <v>245</v>
      </c>
      <c r="E175" s="40"/>
      <c r="F175" s="230" t="s">
        <v>1342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245</v>
      </c>
      <c r="AU175" s="18" t="s">
        <v>79</v>
      </c>
    </row>
    <row r="176" s="1" customFormat="1" ht="16.5" customHeight="1">
      <c r="B176" s="39"/>
      <c r="C176" s="217" t="s">
        <v>584</v>
      </c>
      <c r="D176" s="217" t="s">
        <v>238</v>
      </c>
      <c r="E176" s="218" t="s">
        <v>1343</v>
      </c>
      <c r="F176" s="219" t="s">
        <v>1344</v>
      </c>
      <c r="G176" s="220" t="s">
        <v>318</v>
      </c>
      <c r="H176" s="221">
        <v>4590</v>
      </c>
      <c r="I176" s="222"/>
      <c r="J176" s="223">
        <f>ROUND(I176*H176,2)</f>
        <v>0</v>
      </c>
      <c r="K176" s="219" t="s">
        <v>19</v>
      </c>
      <c r="L176" s="44"/>
      <c r="M176" s="224" t="s">
        <v>19</v>
      </c>
      <c r="N176" s="225" t="s">
        <v>43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243</v>
      </c>
      <c r="AT176" s="18" t="s">
        <v>238</v>
      </c>
      <c r="AU176" s="18" t="s">
        <v>79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243</v>
      </c>
      <c r="BM176" s="18" t="s">
        <v>1066</v>
      </c>
    </row>
    <row r="177" s="1" customFormat="1">
      <c r="B177" s="39"/>
      <c r="C177" s="40"/>
      <c r="D177" s="229" t="s">
        <v>245</v>
      </c>
      <c r="E177" s="40"/>
      <c r="F177" s="230" t="s">
        <v>1344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79</v>
      </c>
    </row>
    <row r="178" s="1" customFormat="1" ht="16.5" customHeight="1">
      <c r="B178" s="39"/>
      <c r="C178" s="217" t="s">
        <v>592</v>
      </c>
      <c r="D178" s="217" t="s">
        <v>238</v>
      </c>
      <c r="E178" s="218" t="s">
        <v>1345</v>
      </c>
      <c r="F178" s="219" t="s">
        <v>1346</v>
      </c>
      <c r="G178" s="220" t="s">
        <v>318</v>
      </c>
      <c r="H178" s="221">
        <v>687</v>
      </c>
      <c r="I178" s="222"/>
      <c r="J178" s="223">
        <f>ROUND(I178*H178,2)</f>
        <v>0</v>
      </c>
      <c r="K178" s="219" t="s">
        <v>19</v>
      </c>
      <c r="L178" s="44"/>
      <c r="M178" s="224" t="s">
        <v>19</v>
      </c>
      <c r="N178" s="225" t="s">
        <v>43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243</v>
      </c>
      <c r="AT178" s="18" t="s">
        <v>238</v>
      </c>
      <c r="AU178" s="18" t="s">
        <v>79</v>
      </c>
      <c r="AY178" s="18" t="s">
        <v>236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79</v>
      </c>
      <c r="BK178" s="228">
        <f>ROUND(I178*H178,2)</f>
        <v>0</v>
      </c>
      <c r="BL178" s="18" t="s">
        <v>243</v>
      </c>
      <c r="BM178" s="18" t="s">
        <v>1069</v>
      </c>
    </row>
    <row r="179" s="1" customFormat="1">
      <c r="B179" s="39"/>
      <c r="C179" s="40"/>
      <c r="D179" s="229" t="s">
        <v>245</v>
      </c>
      <c r="E179" s="40"/>
      <c r="F179" s="230" t="s">
        <v>1346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245</v>
      </c>
      <c r="AU179" s="18" t="s">
        <v>79</v>
      </c>
    </row>
    <row r="180" s="1" customFormat="1" ht="16.5" customHeight="1">
      <c r="B180" s="39"/>
      <c r="C180" s="217" t="s">
        <v>597</v>
      </c>
      <c r="D180" s="217" t="s">
        <v>238</v>
      </c>
      <c r="E180" s="218" t="s">
        <v>1347</v>
      </c>
      <c r="F180" s="219" t="s">
        <v>1348</v>
      </c>
      <c r="G180" s="220" t="s">
        <v>318</v>
      </c>
      <c r="H180" s="221">
        <v>2783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43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243</v>
      </c>
      <c r="AT180" s="18" t="s">
        <v>238</v>
      </c>
      <c r="AU180" s="18" t="s">
        <v>79</v>
      </c>
      <c r="AY180" s="18" t="s">
        <v>236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79</v>
      </c>
      <c r="BK180" s="228">
        <f>ROUND(I180*H180,2)</f>
        <v>0</v>
      </c>
      <c r="BL180" s="18" t="s">
        <v>243</v>
      </c>
      <c r="BM180" s="18" t="s">
        <v>1072</v>
      </c>
    </row>
    <row r="181" s="1" customFormat="1">
      <c r="B181" s="39"/>
      <c r="C181" s="40"/>
      <c r="D181" s="229" t="s">
        <v>245</v>
      </c>
      <c r="E181" s="40"/>
      <c r="F181" s="230" t="s">
        <v>1348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245</v>
      </c>
      <c r="AU181" s="18" t="s">
        <v>79</v>
      </c>
    </row>
    <row r="182" s="1" customFormat="1" ht="16.5" customHeight="1">
      <c r="B182" s="39"/>
      <c r="C182" s="217" t="s">
        <v>601</v>
      </c>
      <c r="D182" s="217" t="s">
        <v>238</v>
      </c>
      <c r="E182" s="218" t="s">
        <v>1349</v>
      </c>
      <c r="F182" s="219" t="s">
        <v>1350</v>
      </c>
      <c r="G182" s="220" t="s">
        <v>692</v>
      </c>
      <c r="H182" s="221">
        <v>6</v>
      </c>
      <c r="I182" s="222"/>
      <c r="J182" s="223">
        <f>ROUND(I182*H182,2)</f>
        <v>0</v>
      </c>
      <c r="K182" s="219" t="s">
        <v>19</v>
      </c>
      <c r="L182" s="44"/>
      <c r="M182" s="224" t="s">
        <v>19</v>
      </c>
      <c r="N182" s="225" t="s">
        <v>43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243</v>
      </c>
      <c r="AT182" s="18" t="s">
        <v>238</v>
      </c>
      <c r="AU182" s="18" t="s">
        <v>79</v>
      </c>
      <c r="AY182" s="18" t="s">
        <v>236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79</v>
      </c>
      <c r="BK182" s="228">
        <f>ROUND(I182*H182,2)</f>
        <v>0</v>
      </c>
      <c r="BL182" s="18" t="s">
        <v>243</v>
      </c>
      <c r="BM182" s="18" t="s">
        <v>1075</v>
      </c>
    </row>
    <row r="183" s="1" customFormat="1">
      <c r="B183" s="39"/>
      <c r="C183" s="40"/>
      <c r="D183" s="229" t="s">
        <v>245</v>
      </c>
      <c r="E183" s="40"/>
      <c r="F183" s="230" t="s">
        <v>1350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245</v>
      </c>
      <c r="AU183" s="18" t="s">
        <v>79</v>
      </c>
    </row>
    <row r="184" s="1" customFormat="1" ht="16.5" customHeight="1">
      <c r="B184" s="39"/>
      <c r="C184" s="217" t="s">
        <v>607</v>
      </c>
      <c r="D184" s="217" t="s">
        <v>238</v>
      </c>
      <c r="E184" s="218" t="s">
        <v>1351</v>
      </c>
      <c r="F184" s="219" t="s">
        <v>1352</v>
      </c>
      <c r="G184" s="220" t="s">
        <v>692</v>
      </c>
      <c r="H184" s="221">
        <v>216</v>
      </c>
      <c r="I184" s="222"/>
      <c r="J184" s="223">
        <f>ROUND(I184*H184,2)</f>
        <v>0</v>
      </c>
      <c r="K184" s="219" t="s">
        <v>19</v>
      </c>
      <c r="L184" s="44"/>
      <c r="M184" s="224" t="s">
        <v>19</v>
      </c>
      <c r="N184" s="225" t="s">
        <v>43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243</v>
      </c>
      <c r="AT184" s="18" t="s">
        <v>238</v>
      </c>
      <c r="AU184" s="18" t="s">
        <v>79</v>
      </c>
      <c r="AY184" s="18" t="s">
        <v>236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79</v>
      </c>
      <c r="BK184" s="228">
        <f>ROUND(I184*H184,2)</f>
        <v>0</v>
      </c>
      <c r="BL184" s="18" t="s">
        <v>243</v>
      </c>
      <c r="BM184" s="18" t="s">
        <v>1078</v>
      </c>
    </row>
    <row r="185" s="1" customFormat="1">
      <c r="B185" s="39"/>
      <c r="C185" s="40"/>
      <c r="D185" s="229" t="s">
        <v>245</v>
      </c>
      <c r="E185" s="40"/>
      <c r="F185" s="230" t="s">
        <v>1352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245</v>
      </c>
      <c r="AU185" s="18" t="s">
        <v>79</v>
      </c>
    </row>
    <row r="186" s="1" customFormat="1" ht="16.5" customHeight="1">
      <c r="B186" s="39"/>
      <c r="C186" s="217" t="s">
        <v>613</v>
      </c>
      <c r="D186" s="217" t="s">
        <v>238</v>
      </c>
      <c r="E186" s="218" t="s">
        <v>1353</v>
      </c>
      <c r="F186" s="219" t="s">
        <v>1354</v>
      </c>
      <c r="G186" s="220" t="s">
        <v>692</v>
      </c>
      <c r="H186" s="221">
        <v>110</v>
      </c>
      <c r="I186" s="222"/>
      <c r="J186" s="223">
        <f>ROUND(I186*H186,2)</f>
        <v>0</v>
      </c>
      <c r="K186" s="219" t="s">
        <v>19</v>
      </c>
      <c r="L186" s="44"/>
      <c r="M186" s="224" t="s">
        <v>19</v>
      </c>
      <c r="N186" s="225" t="s">
        <v>43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243</v>
      </c>
      <c r="AT186" s="18" t="s">
        <v>238</v>
      </c>
      <c r="AU186" s="18" t="s">
        <v>79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1081</v>
      </c>
    </row>
    <row r="187" s="1" customFormat="1">
      <c r="B187" s="39"/>
      <c r="C187" s="40"/>
      <c r="D187" s="229" t="s">
        <v>245</v>
      </c>
      <c r="E187" s="40"/>
      <c r="F187" s="230" t="s">
        <v>1354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79</v>
      </c>
    </row>
    <row r="188" s="1" customFormat="1" ht="16.5" customHeight="1">
      <c r="B188" s="39"/>
      <c r="C188" s="217" t="s">
        <v>619</v>
      </c>
      <c r="D188" s="217" t="s">
        <v>238</v>
      </c>
      <c r="E188" s="218" t="s">
        <v>1355</v>
      </c>
      <c r="F188" s="219" t="s">
        <v>1356</v>
      </c>
      <c r="G188" s="220" t="s">
        <v>692</v>
      </c>
      <c r="H188" s="221">
        <v>3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43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243</v>
      </c>
      <c r="AT188" s="18" t="s">
        <v>238</v>
      </c>
      <c r="AU188" s="18" t="s">
        <v>79</v>
      </c>
      <c r="AY188" s="18" t="s">
        <v>236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79</v>
      </c>
      <c r="BK188" s="228">
        <f>ROUND(I188*H188,2)</f>
        <v>0</v>
      </c>
      <c r="BL188" s="18" t="s">
        <v>243</v>
      </c>
      <c r="BM188" s="18" t="s">
        <v>1084</v>
      </c>
    </row>
    <row r="189" s="1" customFormat="1">
      <c r="B189" s="39"/>
      <c r="C189" s="40"/>
      <c r="D189" s="229" t="s">
        <v>245</v>
      </c>
      <c r="E189" s="40"/>
      <c r="F189" s="230" t="s">
        <v>1356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245</v>
      </c>
      <c r="AU189" s="18" t="s">
        <v>79</v>
      </c>
    </row>
    <row r="190" s="1" customFormat="1" ht="16.5" customHeight="1">
      <c r="B190" s="39"/>
      <c r="C190" s="217" t="s">
        <v>622</v>
      </c>
      <c r="D190" s="217" t="s">
        <v>238</v>
      </c>
      <c r="E190" s="218" t="s">
        <v>1357</v>
      </c>
      <c r="F190" s="219" t="s">
        <v>1358</v>
      </c>
      <c r="G190" s="220" t="s">
        <v>692</v>
      </c>
      <c r="H190" s="221">
        <v>3</v>
      </c>
      <c r="I190" s="222"/>
      <c r="J190" s="223">
        <f>ROUND(I190*H190,2)</f>
        <v>0</v>
      </c>
      <c r="K190" s="219" t="s">
        <v>19</v>
      </c>
      <c r="L190" s="44"/>
      <c r="M190" s="224" t="s">
        <v>19</v>
      </c>
      <c r="N190" s="225" t="s">
        <v>43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243</v>
      </c>
      <c r="AT190" s="18" t="s">
        <v>238</v>
      </c>
      <c r="AU190" s="18" t="s">
        <v>79</v>
      </c>
      <c r="AY190" s="18" t="s">
        <v>236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79</v>
      </c>
      <c r="BK190" s="228">
        <f>ROUND(I190*H190,2)</f>
        <v>0</v>
      </c>
      <c r="BL190" s="18" t="s">
        <v>243</v>
      </c>
      <c r="BM190" s="18" t="s">
        <v>1087</v>
      </c>
    </row>
    <row r="191" s="1" customFormat="1">
      <c r="B191" s="39"/>
      <c r="C191" s="40"/>
      <c r="D191" s="229" t="s">
        <v>245</v>
      </c>
      <c r="E191" s="40"/>
      <c r="F191" s="230" t="s">
        <v>1358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245</v>
      </c>
      <c r="AU191" s="18" t="s">
        <v>79</v>
      </c>
    </row>
    <row r="192" s="1" customFormat="1" ht="16.5" customHeight="1">
      <c r="B192" s="39"/>
      <c r="C192" s="217" t="s">
        <v>626</v>
      </c>
      <c r="D192" s="217" t="s">
        <v>238</v>
      </c>
      <c r="E192" s="218" t="s">
        <v>1359</v>
      </c>
      <c r="F192" s="219" t="s">
        <v>1360</v>
      </c>
      <c r="G192" s="220" t="s">
        <v>692</v>
      </c>
      <c r="H192" s="221">
        <v>72</v>
      </c>
      <c r="I192" s="222"/>
      <c r="J192" s="223">
        <f>ROUND(I192*H192,2)</f>
        <v>0</v>
      </c>
      <c r="K192" s="219" t="s">
        <v>19</v>
      </c>
      <c r="L192" s="44"/>
      <c r="M192" s="224" t="s">
        <v>19</v>
      </c>
      <c r="N192" s="225" t="s">
        <v>43</v>
      </c>
      <c r="O192" s="80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AR192" s="18" t="s">
        <v>243</v>
      </c>
      <c r="AT192" s="18" t="s">
        <v>238</v>
      </c>
      <c r="AU192" s="18" t="s">
        <v>79</v>
      </c>
      <c r="AY192" s="18" t="s">
        <v>236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8" t="s">
        <v>79</v>
      </c>
      <c r="BK192" s="228">
        <f>ROUND(I192*H192,2)</f>
        <v>0</v>
      </c>
      <c r="BL192" s="18" t="s">
        <v>243</v>
      </c>
      <c r="BM192" s="18" t="s">
        <v>1090</v>
      </c>
    </row>
    <row r="193" s="1" customFormat="1">
      <c r="B193" s="39"/>
      <c r="C193" s="40"/>
      <c r="D193" s="229" t="s">
        <v>245</v>
      </c>
      <c r="E193" s="40"/>
      <c r="F193" s="230" t="s">
        <v>1360</v>
      </c>
      <c r="G193" s="40"/>
      <c r="H193" s="40"/>
      <c r="I193" s="144"/>
      <c r="J193" s="40"/>
      <c r="K193" s="40"/>
      <c r="L193" s="44"/>
      <c r="M193" s="231"/>
      <c r="N193" s="80"/>
      <c r="O193" s="80"/>
      <c r="P193" s="80"/>
      <c r="Q193" s="80"/>
      <c r="R193" s="80"/>
      <c r="S193" s="80"/>
      <c r="T193" s="81"/>
      <c r="AT193" s="18" t="s">
        <v>245</v>
      </c>
      <c r="AU193" s="18" t="s">
        <v>79</v>
      </c>
    </row>
    <row r="194" s="1" customFormat="1" ht="16.5" customHeight="1">
      <c r="B194" s="39"/>
      <c r="C194" s="217" t="s">
        <v>633</v>
      </c>
      <c r="D194" s="217" t="s">
        <v>238</v>
      </c>
      <c r="E194" s="218" t="s">
        <v>1361</v>
      </c>
      <c r="F194" s="219" t="s">
        <v>1362</v>
      </c>
      <c r="G194" s="220" t="s">
        <v>692</v>
      </c>
      <c r="H194" s="221">
        <v>72</v>
      </c>
      <c r="I194" s="222"/>
      <c r="J194" s="223">
        <f>ROUND(I194*H194,2)</f>
        <v>0</v>
      </c>
      <c r="K194" s="219" t="s">
        <v>19</v>
      </c>
      <c r="L194" s="44"/>
      <c r="M194" s="224" t="s">
        <v>19</v>
      </c>
      <c r="N194" s="225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243</v>
      </c>
      <c r="AT194" s="18" t="s">
        <v>238</v>
      </c>
      <c r="AU194" s="18" t="s">
        <v>79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243</v>
      </c>
      <c r="BM194" s="18" t="s">
        <v>1093</v>
      </c>
    </row>
    <row r="195" s="1" customFormat="1">
      <c r="B195" s="39"/>
      <c r="C195" s="40"/>
      <c r="D195" s="229" t="s">
        <v>245</v>
      </c>
      <c r="E195" s="40"/>
      <c r="F195" s="230" t="s">
        <v>1362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79</v>
      </c>
    </row>
    <row r="196" s="11" customFormat="1" ht="25.92" customHeight="1">
      <c r="B196" s="201"/>
      <c r="C196" s="202"/>
      <c r="D196" s="203" t="s">
        <v>71</v>
      </c>
      <c r="E196" s="204" t="s">
        <v>1265</v>
      </c>
      <c r="F196" s="204" t="s">
        <v>1256</v>
      </c>
      <c r="G196" s="202"/>
      <c r="H196" s="202"/>
      <c r="I196" s="205"/>
      <c r="J196" s="206">
        <f>BK196</f>
        <v>0</v>
      </c>
      <c r="K196" s="202"/>
      <c r="L196" s="207"/>
      <c r="M196" s="208"/>
      <c r="N196" s="209"/>
      <c r="O196" s="209"/>
      <c r="P196" s="210">
        <f>SUM(P197:P204)</f>
        <v>0</v>
      </c>
      <c r="Q196" s="209"/>
      <c r="R196" s="210">
        <f>SUM(R197:R204)</f>
        <v>0</v>
      </c>
      <c r="S196" s="209"/>
      <c r="T196" s="211">
        <f>SUM(T197:T204)</f>
        <v>0</v>
      </c>
      <c r="AR196" s="212" t="s">
        <v>79</v>
      </c>
      <c r="AT196" s="213" t="s">
        <v>71</v>
      </c>
      <c r="AU196" s="213" t="s">
        <v>72</v>
      </c>
      <c r="AY196" s="212" t="s">
        <v>236</v>
      </c>
      <c r="BK196" s="214">
        <f>SUM(BK197:BK204)</f>
        <v>0</v>
      </c>
    </row>
    <row r="197" s="1" customFormat="1" ht="16.5" customHeight="1">
      <c r="B197" s="39"/>
      <c r="C197" s="217" t="s">
        <v>636</v>
      </c>
      <c r="D197" s="217" t="s">
        <v>238</v>
      </c>
      <c r="E197" s="218" t="s">
        <v>1257</v>
      </c>
      <c r="F197" s="219" t="s">
        <v>1258</v>
      </c>
      <c r="G197" s="220" t="s">
        <v>318</v>
      </c>
      <c r="H197" s="221">
        <v>120</v>
      </c>
      <c r="I197" s="222"/>
      <c r="J197" s="223">
        <f>ROUND(I197*H197,2)</f>
        <v>0</v>
      </c>
      <c r="K197" s="219" t="s">
        <v>19</v>
      </c>
      <c r="L197" s="44"/>
      <c r="M197" s="224" t="s">
        <v>19</v>
      </c>
      <c r="N197" s="225" t="s">
        <v>43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243</v>
      </c>
      <c r="AT197" s="18" t="s">
        <v>238</v>
      </c>
      <c r="AU197" s="18" t="s">
        <v>79</v>
      </c>
      <c r="AY197" s="18" t="s">
        <v>236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79</v>
      </c>
      <c r="BK197" s="228">
        <f>ROUND(I197*H197,2)</f>
        <v>0</v>
      </c>
      <c r="BL197" s="18" t="s">
        <v>243</v>
      </c>
      <c r="BM197" s="18" t="s">
        <v>1098</v>
      </c>
    </row>
    <row r="198" s="1" customFormat="1">
      <c r="B198" s="39"/>
      <c r="C198" s="40"/>
      <c r="D198" s="229" t="s">
        <v>245</v>
      </c>
      <c r="E198" s="40"/>
      <c r="F198" s="230" t="s">
        <v>1258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245</v>
      </c>
      <c r="AU198" s="18" t="s">
        <v>79</v>
      </c>
    </row>
    <row r="199" s="1" customFormat="1" ht="16.5" customHeight="1">
      <c r="B199" s="39"/>
      <c r="C199" s="217" t="s">
        <v>640</v>
      </c>
      <c r="D199" s="217" t="s">
        <v>238</v>
      </c>
      <c r="E199" s="218" t="s">
        <v>1259</v>
      </c>
      <c r="F199" s="219" t="s">
        <v>1260</v>
      </c>
      <c r="G199" s="220" t="s">
        <v>318</v>
      </c>
      <c r="H199" s="221">
        <v>120</v>
      </c>
      <c r="I199" s="222"/>
      <c r="J199" s="223">
        <f>ROUND(I199*H199,2)</f>
        <v>0</v>
      </c>
      <c r="K199" s="219" t="s">
        <v>19</v>
      </c>
      <c r="L199" s="44"/>
      <c r="M199" s="224" t="s">
        <v>19</v>
      </c>
      <c r="N199" s="225" t="s">
        <v>43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243</v>
      </c>
      <c r="AT199" s="18" t="s">
        <v>238</v>
      </c>
      <c r="AU199" s="18" t="s">
        <v>79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243</v>
      </c>
      <c r="BM199" s="18" t="s">
        <v>1122</v>
      </c>
    </row>
    <row r="200" s="1" customFormat="1">
      <c r="B200" s="39"/>
      <c r="C200" s="40"/>
      <c r="D200" s="229" t="s">
        <v>245</v>
      </c>
      <c r="E200" s="40"/>
      <c r="F200" s="230" t="s">
        <v>1260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79</v>
      </c>
    </row>
    <row r="201" s="1" customFormat="1" ht="16.5" customHeight="1">
      <c r="B201" s="39"/>
      <c r="C201" s="217" t="s">
        <v>645</v>
      </c>
      <c r="D201" s="217" t="s">
        <v>238</v>
      </c>
      <c r="E201" s="218" t="s">
        <v>1363</v>
      </c>
      <c r="F201" s="219" t="s">
        <v>1364</v>
      </c>
      <c r="G201" s="220" t="s">
        <v>692</v>
      </c>
      <c r="H201" s="221">
        <v>216</v>
      </c>
      <c r="I201" s="222"/>
      <c r="J201" s="223">
        <f>ROUND(I201*H201,2)</f>
        <v>0</v>
      </c>
      <c r="K201" s="219" t="s">
        <v>19</v>
      </c>
      <c r="L201" s="44"/>
      <c r="M201" s="224" t="s">
        <v>19</v>
      </c>
      <c r="N201" s="225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243</v>
      </c>
      <c r="AT201" s="18" t="s">
        <v>238</v>
      </c>
      <c r="AU201" s="18" t="s">
        <v>79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243</v>
      </c>
      <c r="BM201" s="18" t="s">
        <v>1125</v>
      </c>
    </row>
    <row r="202" s="1" customFormat="1">
      <c r="B202" s="39"/>
      <c r="C202" s="40"/>
      <c r="D202" s="229" t="s">
        <v>245</v>
      </c>
      <c r="E202" s="40"/>
      <c r="F202" s="230" t="s">
        <v>1364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79</v>
      </c>
    </row>
    <row r="203" s="1" customFormat="1" ht="16.5" customHeight="1">
      <c r="B203" s="39"/>
      <c r="C203" s="217" t="s">
        <v>647</v>
      </c>
      <c r="D203" s="217" t="s">
        <v>238</v>
      </c>
      <c r="E203" s="218" t="s">
        <v>1365</v>
      </c>
      <c r="F203" s="219" t="s">
        <v>1366</v>
      </c>
      <c r="G203" s="220" t="s">
        <v>692</v>
      </c>
      <c r="H203" s="221">
        <v>216</v>
      </c>
      <c r="I203" s="222"/>
      <c r="J203" s="223">
        <f>ROUND(I203*H203,2)</f>
        <v>0</v>
      </c>
      <c r="K203" s="219" t="s">
        <v>19</v>
      </c>
      <c r="L203" s="44"/>
      <c r="M203" s="224" t="s">
        <v>19</v>
      </c>
      <c r="N203" s="225" t="s">
        <v>43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243</v>
      </c>
      <c r="AT203" s="18" t="s">
        <v>238</v>
      </c>
      <c r="AU203" s="18" t="s">
        <v>79</v>
      </c>
      <c r="AY203" s="18" t="s">
        <v>236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79</v>
      </c>
      <c r="BK203" s="228">
        <f>ROUND(I203*H203,2)</f>
        <v>0</v>
      </c>
      <c r="BL203" s="18" t="s">
        <v>243</v>
      </c>
      <c r="BM203" s="18" t="s">
        <v>1126</v>
      </c>
    </row>
    <row r="204" s="1" customFormat="1">
      <c r="B204" s="39"/>
      <c r="C204" s="40"/>
      <c r="D204" s="229" t="s">
        <v>245</v>
      </c>
      <c r="E204" s="40"/>
      <c r="F204" s="230" t="s">
        <v>1366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245</v>
      </c>
      <c r="AU204" s="18" t="s">
        <v>79</v>
      </c>
    </row>
    <row r="205" s="11" customFormat="1" ht="25.92" customHeight="1">
      <c r="B205" s="201"/>
      <c r="C205" s="202"/>
      <c r="D205" s="203" t="s">
        <v>71</v>
      </c>
      <c r="E205" s="204" t="s">
        <v>1367</v>
      </c>
      <c r="F205" s="204" t="s">
        <v>107</v>
      </c>
      <c r="G205" s="202"/>
      <c r="H205" s="202"/>
      <c r="I205" s="205"/>
      <c r="J205" s="206">
        <f>BK205</f>
        <v>0</v>
      </c>
      <c r="K205" s="202"/>
      <c r="L205" s="207"/>
      <c r="M205" s="208"/>
      <c r="N205" s="209"/>
      <c r="O205" s="209"/>
      <c r="P205" s="210">
        <f>SUM(P206:P223)</f>
        <v>0</v>
      </c>
      <c r="Q205" s="209"/>
      <c r="R205" s="210">
        <f>SUM(R206:R223)</f>
        <v>0</v>
      </c>
      <c r="S205" s="209"/>
      <c r="T205" s="211">
        <f>SUM(T206:T223)</f>
        <v>0</v>
      </c>
      <c r="AR205" s="212" t="s">
        <v>79</v>
      </c>
      <c r="AT205" s="213" t="s">
        <v>71</v>
      </c>
      <c r="AU205" s="213" t="s">
        <v>72</v>
      </c>
      <c r="AY205" s="212" t="s">
        <v>236</v>
      </c>
      <c r="BK205" s="214">
        <f>SUM(BK206:BK223)</f>
        <v>0</v>
      </c>
    </row>
    <row r="206" s="1" customFormat="1" ht="16.5" customHeight="1">
      <c r="B206" s="39"/>
      <c r="C206" s="217" t="s">
        <v>651</v>
      </c>
      <c r="D206" s="217" t="s">
        <v>238</v>
      </c>
      <c r="E206" s="218" t="s">
        <v>1368</v>
      </c>
      <c r="F206" s="219" t="s">
        <v>1269</v>
      </c>
      <c r="G206" s="220" t="s">
        <v>318</v>
      </c>
      <c r="H206" s="221">
        <v>54</v>
      </c>
      <c r="I206" s="222"/>
      <c r="J206" s="223">
        <f>ROUND(I206*H206,2)</f>
        <v>0</v>
      </c>
      <c r="K206" s="219" t="s">
        <v>19</v>
      </c>
      <c r="L206" s="44"/>
      <c r="M206" s="224" t="s">
        <v>19</v>
      </c>
      <c r="N206" s="225" t="s">
        <v>43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243</v>
      </c>
      <c r="AT206" s="18" t="s">
        <v>238</v>
      </c>
      <c r="AU206" s="18" t="s">
        <v>79</v>
      </c>
      <c r="AY206" s="18" t="s">
        <v>236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79</v>
      </c>
      <c r="BK206" s="228">
        <f>ROUND(I206*H206,2)</f>
        <v>0</v>
      </c>
      <c r="BL206" s="18" t="s">
        <v>243</v>
      </c>
      <c r="BM206" s="18" t="s">
        <v>1129</v>
      </c>
    </row>
    <row r="207" s="1" customFormat="1">
      <c r="B207" s="39"/>
      <c r="C207" s="40"/>
      <c r="D207" s="229" t="s">
        <v>245</v>
      </c>
      <c r="E207" s="40"/>
      <c r="F207" s="230" t="s">
        <v>1269</v>
      </c>
      <c r="G207" s="40"/>
      <c r="H207" s="40"/>
      <c r="I207" s="144"/>
      <c r="J207" s="40"/>
      <c r="K207" s="40"/>
      <c r="L207" s="44"/>
      <c r="M207" s="231"/>
      <c r="N207" s="80"/>
      <c r="O207" s="80"/>
      <c r="P207" s="80"/>
      <c r="Q207" s="80"/>
      <c r="R207" s="80"/>
      <c r="S207" s="80"/>
      <c r="T207" s="81"/>
      <c r="AT207" s="18" t="s">
        <v>245</v>
      </c>
      <c r="AU207" s="18" t="s">
        <v>79</v>
      </c>
    </row>
    <row r="208" s="1" customFormat="1" ht="16.5" customHeight="1">
      <c r="B208" s="39"/>
      <c r="C208" s="217" t="s">
        <v>653</v>
      </c>
      <c r="D208" s="217" t="s">
        <v>238</v>
      </c>
      <c r="E208" s="218" t="s">
        <v>1369</v>
      </c>
      <c r="F208" s="219" t="s">
        <v>1370</v>
      </c>
      <c r="G208" s="220" t="s">
        <v>318</v>
      </c>
      <c r="H208" s="221">
        <v>54</v>
      </c>
      <c r="I208" s="222"/>
      <c r="J208" s="223">
        <f>ROUND(I208*H208,2)</f>
        <v>0</v>
      </c>
      <c r="K208" s="219" t="s">
        <v>19</v>
      </c>
      <c r="L208" s="44"/>
      <c r="M208" s="224" t="s">
        <v>19</v>
      </c>
      <c r="N208" s="225" t="s">
        <v>43</v>
      </c>
      <c r="O208" s="80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18" t="s">
        <v>243</v>
      </c>
      <c r="AT208" s="18" t="s">
        <v>238</v>
      </c>
      <c r="AU208" s="18" t="s">
        <v>79</v>
      </c>
      <c r="AY208" s="18" t="s">
        <v>236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79</v>
      </c>
      <c r="BK208" s="228">
        <f>ROUND(I208*H208,2)</f>
        <v>0</v>
      </c>
      <c r="BL208" s="18" t="s">
        <v>243</v>
      </c>
      <c r="BM208" s="18" t="s">
        <v>1132</v>
      </c>
    </row>
    <row r="209" s="1" customFormat="1">
      <c r="B209" s="39"/>
      <c r="C209" s="40"/>
      <c r="D209" s="229" t="s">
        <v>245</v>
      </c>
      <c r="E209" s="40"/>
      <c r="F209" s="230" t="s">
        <v>1370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245</v>
      </c>
      <c r="AU209" s="18" t="s">
        <v>79</v>
      </c>
    </row>
    <row r="210" s="1" customFormat="1" ht="16.5" customHeight="1">
      <c r="B210" s="39"/>
      <c r="C210" s="217" t="s">
        <v>655</v>
      </c>
      <c r="D210" s="217" t="s">
        <v>238</v>
      </c>
      <c r="E210" s="218" t="s">
        <v>1371</v>
      </c>
      <c r="F210" s="219" t="s">
        <v>1372</v>
      </c>
      <c r="G210" s="220" t="s">
        <v>318</v>
      </c>
      <c r="H210" s="221">
        <v>8</v>
      </c>
      <c r="I210" s="222"/>
      <c r="J210" s="223">
        <f>ROUND(I210*H210,2)</f>
        <v>0</v>
      </c>
      <c r="K210" s="219" t="s">
        <v>19</v>
      </c>
      <c r="L210" s="44"/>
      <c r="M210" s="224" t="s">
        <v>19</v>
      </c>
      <c r="N210" s="225" t="s">
        <v>43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243</v>
      </c>
      <c r="AT210" s="18" t="s">
        <v>238</v>
      </c>
      <c r="AU210" s="18" t="s">
        <v>79</v>
      </c>
      <c r="AY210" s="18" t="s">
        <v>236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79</v>
      </c>
      <c r="BK210" s="228">
        <f>ROUND(I210*H210,2)</f>
        <v>0</v>
      </c>
      <c r="BL210" s="18" t="s">
        <v>243</v>
      </c>
      <c r="BM210" s="18" t="s">
        <v>1135</v>
      </c>
    </row>
    <row r="211" s="1" customFormat="1">
      <c r="B211" s="39"/>
      <c r="C211" s="40"/>
      <c r="D211" s="229" t="s">
        <v>245</v>
      </c>
      <c r="E211" s="40"/>
      <c r="F211" s="230" t="s">
        <v>1372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245</v>
      </c>
      <c r="AU211" s="18" t="s">
        <v>79</v>
      </c>
    </row>
    <row r="212" s="1" customFormat="1" ht="16.5" customHeight="1">
      <c r="B212" s="39"/>
      <c r="C212" s="217" t="s">
        <v>664</v>
      </c>
      <c r="D212" s="217" t="s">
        <v>238</v>
      </c>
      <c r="E212" s="218" t="s">
        <v>1373</v>
      </c>
      <c r="F212" s="219" t="s">
        <v>1271</v>
      </c>
      <c r="G212" s="220" t="s">
        <v>256</v>
      </c>
      <c r="H212" s="221">
        <v>0.14999999999999999</v>
      </c>
      <c r="I212" s="222"/>
      <c r="J212" s="223">
        <f>ROUND(I212*H212,2)</f>
        <v>0</v>
      </c>
      <c r="K212" s="219" t="s">
        <v>19</v>
      </c>
      <c r="L212" s="44"/>
      <c r="M212" s="224" t="s">
        <v>19</v>
      </c>
      <c r="N212" s="225" t="s">
        <v>43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243</v>
      </c>
      <c r="AT212" s="18" t="s">
        <v>238</v>
      </c>
      <c r="AU212" s="18" t="s">
        <v>79</v>
      </c>
      <c r="AY212" s="18" t="s">
        <v>236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79</v>
      </c>
      <c r="BK212" s="228">
        <f>ROUND(I212*H212,2)</f>
        <v>0</v>
      </c>
      <c r="BL212" s="18" t="s">
        <v>243</v>
      </c>
      <c r="BM212" s="18" t="s">
        <v>1138</v>
      </c>
    </row>
    <row r="213" s="1" customFormat="1">
      <c r="B213" s="39"/>
      <c r="C213" s="40"/>
      <c r="D213" s="229" t="s">
        <v>245</v>
      </c>
      <c r="E213" s="40"/>
      <c r="F213" s="230" t="s">
        <v>1271</v>
      </c>
      <c r="G213" s="40"/>
      <c r="H213" s="40"/>
      <c r="I213" s="144"/>
      <c r="J213" s="40"/>
      <c r="K213" s="40"/>
      <c r="L213" s="44"/>
      <c r="M213" s="231"/>
      <c r="N213" s="80"/>
      <c r="O213" s="80"/>
      <c r="P213" s="80"/>
      <c r="Q213" s="80"/>
      <c r="R213" s="80"/>
      <c r="S213" s="80"/>
      <c r="T213" s="81"/>
      <c r="AT213" s="18" t="s">
        <v>245</v>
      </c>
      <c r="AU213" s="18" t="s">
        <v>79</v>
      </c>
    </row>
    <row r="214" s="1" customFormat="1" ht="16.5" customHeight="1">
      <c r="B214" s="39"/>
      <c r="C214" s="217" t="s">
        <v>1204</v>
      </c>
      <c r="D214" s="217" t="s">
        <v>238</v>
      </c>
      <c r="E214" s="218" t="s">
        <v>1272</v>
      </c>
      <c r="F214" s="219" t="s">
        <v>1273</v>
      </c>
      <c r="G214" s="220" t="s">
        <v>318</v>
      </c>
      <c r="H214" s="221">
        <v>54</v>
      </c>
      <c r="I214" s="222"/>
      <c r="J214" s="223">
        <f>ROUND(I214*H214,2)</f>
        <v>0</v>
      </c>
      <c r="K214" s="219" t="s">
        <v>19</v>
      </c>
      <c r="L214" s="44"/>
      <c r="M214" s="224" t="s">
        <v>19</v>
      </c>
      <c r="N214" s="225" t="s">
        <v>43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18" t="s">
        <v>243</v>
      </c>
      <c r="AT214" s="18" t="s">
        <v>238</v>
      </c>
      <c r="AU214" s="18" t="s">
        <v>79</v>
      </c>
      <c r="AY214" s="18" t="s">
        <v>236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79</v>
      </c>
      <c r="BK214" s="228">
        <f>ROUND(I214*H214,2)</f>
        <v>0</v>
      </c>
      <c r="BL214" s="18" t="s">
        <v>243</v>
      </c>
      <c r="BM214" s="18" t="s">
        <v>1200</v>
      </c>
    </row>
    <row r="215" s="1" customFormat="1">
      <c r="B215" s="39"/>
      <c r="C215" s="40"/>
      <c r="D215" s="229" t="s">
        <v>245</v>
      </c>
      <c r="E215" s="40"/>
      <c r="F215" s="230" t="s">
        <v>1273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245</v>
      </c>
      <c r="AU215" s="18" t="s">
        <v>79</v>
      </c>
    </row>
    <row r="216" s="1" customFormat="1" ht="16.5" customHeight="1">
      <c r="B216" s="39"/>
      <c r="C216" s="217" t="s">
        <v>1027</v>
      </c>
      <c r="D216" s="217" t="s">
        <v>238</v>
      </c>
      <c r="E216" s="218" t="s">
        <v>1374</v>
      </c>
      <c r="F216" s="219" t="s">
        <v>1275</v>
      </c>
      <c r="G216" s="220" t="s">
        <v>692</v>
      </c>
      <c r="H216" s="221">
        <v>3</v>
      </c>
      <c r="I216" s="222"/>
      <c r="J216" s="223">
        <f>ROUND(I216*H216,2)</f>
        <v>0</v>
      </c>
      <c r="K216" s="219" t="s">
        <v>19</v>
      </c>
      <c r="L216" s="44"/>
      <c r="M216" s="224" t="s">
        <v>19</v>
      </c>
      <c r="N216" s="225" t="s">
        <v>43</v>
      </c>
      <c r="O216" s="80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18" t="s">
        <v>243</v>
      </c>
      <c r="AT216" s="18" t="s">
        <v>238</v>
      </c>
      <c r="AU216" s="18" t="s">
        <v>79</v>
      </c>
      <c r="AY216" s="18" t="s">
        <v>236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79</v>
      </c>
      <c r="BK216" s="228">
        <f>ROUND(I216*H216,2)</f>
        <v>0</v>
      </c>
      <c r="BL216" s="18" t="s">
        <v>243</v>
      </c>
      <c r="BM216" s="18" t="s">
        <v>1203</v>
      </c>
    </row>
    <row r="217" s="1" customFormat="1">
      <c r="B217" s="39"/>
      <c r="C217" s="40"/>
      <c r="D217" s="229" t="s">
        <v>245</v>
      </c>
      <c r="E217" s="40"/>
      <c r="F217" s="230" t="s">
        <v>1275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245</v>
      </c>
      <c r="AU217" s="18" t="s">
        <v>79</v>
      </c>
    </row>
    <row r="218" s="1" customFormat="1" ht="16.5" customHeight="1">
      <c r="B218" s="39"/>
      <c r="C218" s="217" t="s">
        <v>1211</v>
      </c>
      <c r="D218" s="217" t="s">
        <v>238</v>
      </c>
      <c r="E218" s="218" t="s">
        <v>1375</v>
      </c>
      <c r="F218" s="219" t="s">
        <v>1376</v>
      </c>
      <c r="G218" s="220" t="s">
        <v>692</v>
      </c>
      <c r="H218" s="221">
        <v>3</v>
      </c>
      <c r="I218" s="222"/>
      <c r="J218" s="223">
        <f>ROUND(I218*H218,2)</f>
        <v>0</v>
      </c>
      <c r="K218" s="219" t="s">
        <v>19</v>
      </c>
      <c r="L218" s="44"/>
      <c r="M218" s="224" t="s">
        <v>19</v>
      </c>
      <c r="N218" s="225" t="s">
        <v>43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18" t="s">
        <v>243</v>
      </c>
      <c r="AT218" s="18" t="s">
        <v>238</v>
      </c>
      <c r="AU218" s="18" t="s">
        <v>79</v>
      </c>
      <c r="AY218" s="18" t="s">
        <v>236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79</v>
      </c>
      <c r="BK218" s="228">
        <f>ROUND(I218*H218,2)</f>
        <v>0</v>
      </c>
      <c r="BL218" s="18" t="s">
        <v>243</v>
      </c>
      <c r="BM218" s="18" t="s">
        <v>1207</v>
      </c>
    </row>
    <row r="219" s="1" customFormat="1">
      <c r="B219" s="39"/>
      <c r="C219" s="40"/>
      <c r="D219" s="229" t="s">
        <v>245</v>
      </c>
      <c r="E219" s="40"/>
      <c r="F219" s="230" t="s">
        <v>1376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245</v>
      </c>
      <c r="AU219" s="18" t="s">
        <v>79</v>
      </c>
    </row>
    <row r="220" s="1" customFormat="1" ht="16.5" customHeight="1">
      <c r="B220" s="39"/>
      <c r="C220" s="217" t="s">
        <v>687</v>
      </c>
      <c r="D220" s="217" t="s">
        <v>238</v>
      </c>
      <c r="E220" s="218" t="s">
        <v>1377</v>
      </c>
      <c r="F220" s="219" t="s">
        <v>1277</v>
      </c>
      <c r="G220" s="220" t="s">
        <v>692</v>
      </c>
      <c r="H220" s="221">
        <v>3</v>
      </c>
      <c r="I220" s="222"/>
      <c r="J220" s="223">
        <f>ROUND(I220*H220,2)</f>
        <v>0</v>
      </c>
      <c r="K220" s="219" t="s">
        <v>19</v>
      </c>
      <c r="L220" s="44"/>
      <c r="M220" s="224" t="s">
        <v>19</v>
      </c>
      <c r="N220" s="225" t="s">
        <v>43</v>
      </c>
      <c r="O220" s="80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AR220" s="18" t="s">
        <v>243</v>
      </c>
      <c r="AT220" s="18" t="s">
        <v>238</v>
      </c>
      <c r="AU220" s="18" t="s">
        <v>79</v>
      </c>
      <c r="AY220" s="18" t="s">
        <v>236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8" t="s">
        <v>79</v>
      </c>
      <c r="BK220" s="228">
        <f>ROUND(I220*H220,2)</f>
        <v>0</v>
      </c>
      <c r="BL220" s="18" t="s">
        <v>243</v>
      </c>
      <c r="BM220" s="18" t="s">
        <v>1210</v>
      </c>
    </row>
    <row r="221" s="1" customFormat="1">
      <c r="B221" s="39"/>
      <c r="C221" s="40"/>
      <c r="D221" s="229" t="s">
        <v>245</v>
      </c>
      <c r="E221" s="40"/>
      <c r="F221" s="230" t="s">
        <v>1277</v>
      </c>
      <c r="G221" s="40"/>
      <c r="H221" s="40"/>
      <c r="I221" s="144"/>
      <c r="J221" s="40"/>
      <c r="K221" s="40"/>
      <c r="L221" s="44"/>
      <c r="M221" s="231"/>
      <c r="N221" s="80"/>
      <c r="O221" s="80"/>
      <c r="P221" s="80"/>
      <c r="Q221" s="80"/>
      <c r="R221" s="80"/>
      <c r="S221" s="80"/>
      <c r="T221" s="81"/>
      <c r="AT221" s="18" t="s">
        <v>245</v>
      </c>
      <c r="AU221" s="18" t="s">
        <v>79</v>
      </c>
    </row>
    <row r="222" s="1" customFormat="1" ht="16.5" customHeight="1">
      <c r="B222" s="39"/>
      <c r="C222" s="217" t="s">
        <v>1378</v>
      </c>
      <c r="D222" s="217" t="s">
        <v>238</v>
      </c>
      <c r="E222" s="218" t="s">
        <v>1278</v>
      </c>
      <c r="F222" s="219" t="s">
        <v>1279</v>
      </c>
      <c r="G222" s="220" t="s">
        <v>692</v>
      </c>
      <c r="H222" s="221">
        <v>1</v>
      </c>
      <c r="I222" s="222"/>
      <c r="J222" s="223">
        <f>ROUND(I222*H222,2)</f>
        <v>0</v>
      </c>
      <c r="K222" s="219" t="s">
        <v>19</v>
      </c>
      <c r="L222" s="44"/>
      <c r="M222" s="224" t="s">
        <v>19</v>
      </c>
      <c r="N222" s="225" t="s">
        <v>43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243</v>
      </c>
      <c r="AT222" s="18" t="s">
        <v>238</v>
      </c>
      <c r="AU222" s="18" t="s">
        <v>79</v>
      </c>
      <c r="AY222" s="18" t="s">
        <v>236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79</v>
      </c>
      <c r="BK222" s="228">
        <f>ROUND(I222*H222,2)</f>
        <v>0</v>
      </c>
      <c r="BL222" s="18" t="s">
        <v>243</v>
      </c>
      <c r="BM222" s="18" t="s">
        <v>693</v>
      </c>
    </row>
    <row r="223" s="1" customFormat="1">
      <c r="B223" s="39"/>
      <c r="C223" s="40"/>
      <c r="D223" s="229" t="s">
        <v>245</v>
      </c>
      <c r="E223" s="40"/>
      <c r="F223" s="230" t="s">
        <v>1279</v>
      </c>
      <c r="G223" s="40"/>
      <c r="H223" s="40"/>
      <c r="I223" s="144"/>
      <c r="J223" s="40"/>
      <c r="K223" s="40"/>
      <c r="L223" s="44"/>
      <c r="M223" s="247"/>
      <c r="N223" s="248"/>
      <c r="O223" s="248"/>
      <c r="P223" s="248"/>
      <c r="Q223" s="248"/>
      <c r="R223" s="248"/>
      <c r="S223" s="248"/>
      <c r="T223" s="249"/>
      <c r="AT223" s="18" t="s">
        <v>245</v>
      </c>
      <c r="AU223" s="18" t="s">
        <v>79</v>
      </c>
    </row>
    <row r="224" s="1" customFormat="1" ht="6.96" customHeight="1">
      <c r="B224" s="58"/>
      <c r="C224" s="59"/>
      <c r="D224" s="59"/>
      <c r="E224" s="59"/>
      <c r="F224" s="59"/>
      <c r="G224" s="59"/>
      <c r="H224" s="59"/>
      <c r="I224" s="168"/>
      <c r="J224" s="59"/>
      <c r="K224" s="59"/>
      <c r="L224" s="44"/>
    </row>
  </sheetData>
  <sheetProtection sheet="1" autoFilter="0" formatColumns="0" formatRows="0" objects="1" scenarios="1" spinCount="100000" saltValue="lCrNvYisWQNcdL9ec5aGdw2tK92P+TxMPAa6iHm+JoP/IElPey7xMiPbky3oHdS0OAxfzYmhlP47rgKLHejfOA==" hashValue="/mc/cQEHlzBbxWj5FGVUW0EMNCZ3udAdo4R0PzHna2gsaFC1O60nKoAMP0pv3nGWgi0TvjdrER9UEYZrnVURSA==" algorithmName="SHA-512" password="CC35"/>
  <autoFilter ref="C89:K22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944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1379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33.75" customHeight="1">
      <c r="B29" s="148"/>
      <c r="E29" s="149" t="s">
        <v>1380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ROUND(J89,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ROUND((SUM(BE89:BE143)),  2)</f>
        <v>0</v>
      </c>
      <c r="I35" s="157">
        <v>0.20999999999999999</v>
      </c>
      <c r="J35" s="156">
        <f>ROUND(((SUM(BE89:BE143))*I35),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ROUND((SUM(BF89:BF143)),  2)</f>
        <v>0</v>
      </c>
      <c r="I36" s="157">
        <v>0.14999999999999999</v>
      </c>
      <c r="J36" s="156">
        <f>ROUND(((SUM(BF89:BF143))*I36),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ROUND((SUM(BG89:BG143)),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ROUND((SUM(BH89:BH143)),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ROUND((SUM(BI89:BI143)),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944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04.6 - Přeložka kabelů GTS Novera (T-Mobile)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J89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1381</v>
      </c>
      <c r="E64" s="181"/>
      <c r="F64" s="181"/>
      <c r="G64" s="181"/>
      <c r="H64" s="181"/>
      <c r="I64" s="182"/>
      <c r="J64" s="183">
        <f>J90</f>
        <v>0</v>
      </c>
      <c r="K64" s="179"/>
      <c r="L64" s="184"/>
    </row>
    <row r="65" s="8" customFormat="1" ht="24.96" customHeight="1">
      <c r="B65" s="178"/>
      <c r="C65" s="179"/>
      <c r="D65" s="180" t="s">
        <v>1382</v>
      </c>
      <c r="E65" s="181"/>
      <c r="F65" s="181"/>
      <c r="G65" s="181"/>
      <c r="H65" s="181"/>
      <c r="I65" s="182"/>
      <c r="J65" s="183">
        <f>J107</f>
        <v>0</v>
      </c>
      <c r="K65" s="179"/>
      <c r="L65" s="184"/>
    </row>
    <row r="66" s="8" customFormat="1" ht="24.96" customHeight="1">
      <c r="B66" s="178"/>
      <c r="C66" s="179"/>
      <c r="D66" s="180" t="s">
        <v>1218</v>
      </c>
      <c r="E66" s="181"/>
      <c r="F66" s="181"/>
      <c r="G66" s="181"/>
      <c r="H66" s="181"/>
      <c r="I66" s="182"/>
      <c r="J66" s="183">
        <f>J126</f>
        <v>0</v>
      </c>
      <c r="K66" s="179"/>
      <c r="L66" s="184"/>
    </row>
    <row r="67" s="8" customFormat="1" ht="24.96" customHeight="1">
      <c r="B67" s="178"/>
      <c r="C67" s="179"/>
      <c r="D67" s="180" t="s">
        <v>1219</v>
      </c>
      <c r="E67" s="181"/>
      <c r="F67" s="181"/>
      <c r="G67" s="181"/>
      <c r="H67" s="181"/>
      <c r="I67" s="182"/>
      <c r="J67" s="183">
        <f>J135</f>
        <v>0</v>
      </c>
      <c r="K67" s="179"/>
      <c r="L67" s="184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s="1" customFormat="1" ht="16.5" customHeight="1">
      <c r="B79" s="39"/>
      <c r="C79" s="40"/>
      <c r="D79" s="40"/>
      <c r="E79" s="172" t="s">
        <v>944</v>
      </c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213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E11</f>
        <v>SO 04.6 - Přeložka kabelů GTS Novera (T-Mobile)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F14</f>
        <v>ul. Horoměřická / Pod Habrovkou</v>
      </c>
      <c r="G83" s="40"/>
      <c r="H83" s="40"/>
      <c r="I83" s="146" t="s">
        <v>23</v>
      </c>
      <c r="J83" s="68" t="str">
        <f>IF(J14="","",J14)</f>
        <v>28. 1. 2019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E17</f>
        <v>TSK hl.m. Prahy, a.s.</v>
      </c>
      <c r="G85" s="40"/>
      <c r="H85" s="40"/>
      <c r="I85" s="146" t="s">
        <v>31</v>
      </c>
      <c r="J85" s="37" t="str">
        <f>E23</f>
        <v>AGA Letiště, spol. s r.o.</v>
      </c>
      <c r="K85" s="40"/>
      <c r="L85" s="44"/>
    </row>
    <row r="86" s="1" customFormat="1" ht="13.65" customHeight="1">
      <c r="B86" s="39"/>
      <c r="C86" s="33" t="s">
        <v>29</v>
      </c>
      <c r="D86" s="40"/>
      <c r="E86" s="40"/>
      <c r="F86" s="28" t="str">
        <f>IF(E20="","",E20)</f>
        <v>Vyplň údaj</v>
      </c>
      <c r="G86" s="40"/>
      <c r="H86" s="40"/>
      <c r="I86" s="146" t="s">
        <v>34</v>
      </c>
      <c r="J86" s="37" t="str">
        <f>E26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222</v>
      </c>
      <c r="D88" s="193" t="s">
        <v>57</v>
      </c>
      <c r="E88" s="193" t="s">
        <v>53</v>
      </c>
      <c r="F88" s="193" t="s">
        <v>54</v>
      </c>
      <c r="G88" s="193" t="s">
        <v>223</v>
      </c>
      <c r="H88" s="193" t="s">
        <v>224</v>
      </c>
      <c r="I88" s="194" t="s">
        <v>225</v>
      </c>
      <c r="J88" s="193" t="s">
        <v>217</v>
      </c>
      <c r="K88" s="195" t="s">
        <v>226</v>
      </c>
      <c r="L88" s="196"/>
      <c r="M88" s="88" t="s">
        <v>19</v>
      </c>
      <c r="N88" s="89" t="s">
        <v>42</v>
      </c>
      <c r="O88" s="89" t="s">
        <v>227</v>
      </c>
      <c r="P88" s="89" t="s">
        <v>228</v>
      </c>
      <c r="Q88" s="89" t="s">
        <v>229</v>
      </c>
      <c r="R88" s="89" t="s">
        <v>230</v>
      </c>
      <c r="S88" s="89" t="s">
        <v>231</v>
      </c>
      <c r="T88" s="90" t="s">
        <v>232</v>
      </c>
    </row>
    <row r="89" s="1" customFormat="1" ht="22.8" customHeight="1">
      <c r="B89" s="39"/>
      <c r="C89" s="95" t="s">
        <v>233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P90+P107+P126+P135</f>
        <v>0</v>
      </c>
      <c r="Q89" s="92"/>
      <c r="R89" s="198">
        <f>R90+R107+R126+R135</f>
        <v>0</v>
      </c>
      <c r="S89" s="92"/>
      <c r="T89" s="199">
        <f>T90+T107+T126+T135</f>
        <v>0</v>
      </c>
      <c r="AT89" s="18" t="s">
        <v>71</v>
      </c>
      <c r="AU89" s="18" t="s">
        <v>218</v>
      </c>
      <c r="BK89" s="200">
        <f>BK90+BK107+BK126+BK135</f>
        <v>0</v>
      </c>
    </row>
    <row r="90" s="11" customFormat="1" ht="25.92" customHeight="1">
      <c r="B90" s="201"/>
      <c r="C90" s="202"/>
      <c r="D90" s="203" t="s">
        <v>71</v>
      </c>
      <c r="E90" s="204" t="s">
        <v>1220</v>
      </c>
      <c r="F90" s="204" t="s">
        <v>1238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SUM(P91:P106)</f>
        <v>0</v>
      </c>
      <c r="Q90" s="209"/>
      <c r="R90" s="210">
        <f>SUM(R91:R106)</f>
        <v>0</v>
      </c>
      <c r="S90" s="209"/>
      <c r="T90" s="211">
        <f>SUM(T91:T106)</f>
        <v>0</v>
      </c>
      <c r="AR90" s="212" t="s">
        <v>79</v>
      </c>
      <c r="AT90" s="213" t="s">
        <v>71</v>
      </c>
      <c r="AU90" s="213" t="s">
        <v>72</v>
      </c>
      <c r="AY90" s="212" t="s">
        <v>236</v>
      </c>
      <c r="BK90" s="214">
        <f>SUM(BK91:BK106)</f>
        <v>0</v>
      </c>
    </row>
    <row r="91" s="1" customFormat="1" ht="16.5" customHeight="1">
      <c r="B91" s="39"/>
      <c r="C91" s="260" t="s">
        <v>79</v>
      </c>
      <c r="D91" s="260" t="s">
        <v>680</v>
      </c>
      <c r="E91" s="261" t="s">
        <v>1383</v>
      </c>
      <c r="F91" s="262" t="s">
        <v>1384</v>
      </c>
      <c r="G91" s="263" t="s">
        <v>318</v>
      </c>
      <c r="H91" s="264">
        <v>6090</v>
      </c>
      <c r="I91" s="265"/>
      <c r="J91" s="266">
        <f>ROUND(I91*H91,2)</f>
        <v>0</v>
      </c>
      <c r="K91" s="262" t="s">
        <v>19</v>
      </c>
      <c r="L91" s="267"/>
      <c r="M91" s="268" t="s">
        <v>19</v>
      </c>
      <c r="N91" s="269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305</v>
      </c>
      <c r="AT91" s="18" t="s">
        <v>680</v>
      </c>
      <c r="AU91" s="18" t="s">
        <v>79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243</v>
      </c>
      <c r="BM91" s="18" t="s">
        <v>81</v>
      </c>
    </row>
    <row r="92" s="1" customFormat="1">
      <c r="B92" s="39"/>
      <c r="C92" s="40"/>
      <c r="D92" s="229" t="s">
        <v>245</v>
      </c>
      <c r="E92" s="40"/>
      <c r="F92" s="230" t="s">
        <v>1384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79</v>
      </c>
    </row>
    <row r="93" s="1" customFormat="1" ht="16.5" customHeight="1">
      <c r="B93" s="39"/>
      <c r="C93" s="260" t="s">
        <v>81</v>
      </c>
      <c r="D93" s="260" t="s">
        <v>680</v>
      </c>
      <c r="E93" s="261" t="s">
        <v>1314</v>
      </c>
      <c r="F93" s="262" t="s">
        <v>1315</v>
      </c>
      <c r="G93" s="263" t="s">
        <v>692</v>
      </c>
      <c r="H93" s="264">
        <v>96</v>
      </c>
      <c r="I93" s="265"/>
      <c r="J93" s="266">
        <f>ROUND(I93*H93,2)</f>
        <v>0</v>
      </c>
      <c r="K93" s="262" t="s">
        <v>19</v>
      </c>
      <c r="L93" s="267"/>
      <c r="M93" s="268" t="s">
        <v>19</v>
      </c>
      <c r="N93" s="269" t="s">
        <v>43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305</v>
      </c>
      <c r="AT93" s="18" t="s">
        <v>680</v>
      </c>
      <c r="AU93" s="18" t="s">
        <v>79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243</v>
      </c>
      <c r="BM93" s="18" t="s">
        <v>243</v>
      </c>
    </row>
    <row r="94" s="1" customFormat="1">
      <c r="B94" s="39"/>
      <c r="C94" s="40"/>
      <c r="D94" s="229" t="s">
        <v>245</v>
      </c>
      <c r="E94" s="40"/>
      <c r="F94" s="230" t="s">
        <v>1315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79</v>
      </c>
    </row>
    <row r="95" s="1" customFormat="1" ht="16.5" customHeight="1">
      <c r="B95" s="39"/>
      <c r="C95" s="260" t="s">
        <v>101</v>
      </c>
      <c r="D95" s="260" t="s">
        <v>680</v>
      </c>
      <c r="E95" s="261" t="s">
        <v>1326</v>
      </c>
      <c r="F95" s="262" t="s">
        <v>1327</v>
      </c>
      <c r="G95" s="263" t="s">
        <v>692</v>
      </c>
      <c r="H95" s="264">
        <v>6</v>
      </c>
      <c r="I95" s="265"/>
      <c r="J95" s="266">
        <f>ROUND(I95*H95,2)</f>
        <v>0</v>
      </c>
      <c r="K95" s="262" t="s">
        <v>19</v>
      </c>
      <c r="L95" s="267"/>
      <c r="M95" s="268" t="s">
        <v>19</v>
      </c>
      <c r="N95" s="269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305</v>
      </c>
      <c r="AT95" s="18" t="s">
        <v>680</v>
      </c>
      <c r="AU95" s="18" t="s">
        <v>79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292</v>
      </c>
    </row>
    <row r="96" s="1" customFormat="1">
      <c r="B96" s="39"/>
      <c r="C96" s="40"/>
      <c r="D96" s="229" t="s">
        <v>245</v>
      </c>
      <c r="E96" s="40"/>
      <c r="F96" s="230" t="s">
        <v>1327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79</v>
      </c>
    </row>
    <row r="97" s="1" customFormat="1" ht="16.5" customHeight="1">
      <c r="B97" s="39"/>
      <c r="C97" s="260" t="s">
        <v>243</v>
      </c>
      <c r="D97" s="260" t="s">
        <v>680</v>
      </c>
      <c r="E97" s="261" t="s">
        <v>1385</v>
      </c>
      <c r="F97" s="262" t="s">
        <v>1386</v>
      </c>
      <c r="G97" s="263" t="s">
        <v>692</v>
      </c>
      <c r="H97" s="264">
        <v>2</v>
      </c>
      <c r="I97" s="265"/>
      <c r="J97" s="266">
        <f>ROUND(I97*H97,2)</f>
        <v>0</v>
      </c>
      <c r="K97" s="262" t="s">
        <v>19</v>
      </c>
      <c r="L97" s="267"/>
      <c r="M97" s="268" t="s">
        <v>19</v>
      </c>
      <c r="N97" s="269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305</v>
      </c>
      <c r="AT97" s="18" t="s">
        <v>680</v>
      </c>
      <c r="AU97" s="18" t="s">
        <v>79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305</v>
      </c>
    </row>
    <row r="98" s="1" customFormat="1">
      <c r="B98" s="39"/>
      <c r="C98" s="40"/>
      <c r="D98" s="229" t="s">
        <v>245</v>
      </c>
      <c r="E98" s="40"/>
      <c r="F98" s="230" t="s">
        <v>1386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79</v>
      </c>
    </row>
    <row r="99" s="1" customFormat="1" ht="16.5" customHeight="1">
      <c r="B99" s="39"/>
      <c r="C99" s="260" t="s">
        <v>286</v>
      </c>
      <c r="D99" s="260" t="s">
        <v>680</v>
      </c>
      <c r="E99" s="261" t="s">
        <v>1387</v>
      </c>
      <c r="F99" s="262" t="s">
        <v>1388</v>
      </c>
      <c r="G99" s="263" t="s">
        <v>692</v>
      </c>
      <c r="H99" s="264">
        <v>2</v>
      </c>
      <c r="I99" s="265"/>
      <c r="J99" s="266">
        <f>ROUND(I99*H99,2)</f>
        <v>0</v>
      </c>
      <c r="K99" s="262" t="s">
        <v>19</v>
      </c>
      <c r="L99" s="267"/>
      <c r="M99" s="268" t="s">
        <v>19</v>
      </c>
      <c r="N99" s="269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305</v>
      </c>
      <c r="AT99" s="18" t="s">
        <v>680</v>
      </c>
      <c r="AU99" s="18" t="s">
        <v>79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243</v>
      </c>
      <c r="BM99" s="18" t="s">
        <v>315</v>
      </c>
    </row>
    <row r="100" s="1" customFormat="1">
      <c r="B100" s="39"/>
      <c r="C100" s="40"/>
      <c r="D100" s="229" t="s">
        <v>245</v>
      </c>
      <c r="E100" s="40"/>
      <c r="F100" s="230" t="s">
        <v>1388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79</v>
      </c>
    </row>
    <row r="101" s="1" customFormat="1" ht="16.5" customHeight="1">
      <c r="B101" s="39"/>
      <c r="C101" s="260" t="s">
        <v>292</v>
      </c>
      <c r="D101" s="260" t="s">
        <v>680</v>
      </c>
      <c r="E101" s="261" t="s">
        <v>1389</v>
      </c>
      <c r="F101" s="262" t="s">
        <v>1331</v>
      </c>
      <c r="G101" s="263" t="s">
        <v>692</v>
      </c>
      <c r="H101" s="264">
        <v>8</v>
      </c>
      <c r="I101" s="265"/>
      <c r="J101" s="266">
        <f>ROUND(I101*H101,2)</f>
        <v>0</v>
      </c>
      <c r="K101" s="262" t="s">
        <v>19</v>
      </c>
      <c r="L101" s="267"/>
      <c r="M101" s="268" t="s">
        <v>19</v>
      </c>
      <c r="N101" s="269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305</v>
      </c>
      <c r="AT101" s="18" t="s">
        <v>680</v>
      </c>
      <c r="AU101" s="18" t="s">
        <v>79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331</v>
      </c>
    </row>
    <row r="102" s="1" customFormat="1">
      <c r="B102" s="39"/>
      <c r="C102" s="40"/>
      <c r="D102" s="229" t="s">
        <v>245</v>
      </c>
      <c r="E102" s="40"/>
      <c r="F102" s="230" t="s">
        <v>1331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79</v>
      </c>
    </row>
    <row r="103" s="1" customFormat="1" ht="16.5" customHeight="1">
      <c r="B103" s="39"/>
      <c r="C103" s="260" t="s">
        <v>300</v>
      </c>
      <c r="D103" s="260" t="s">
        <v>680</v>
      </c>
      <c r="E103" s="261" t="s">
        <v>1334</v>
      </c>
      <c r="F103" s="262" t="s">
        <v>1335</v>
      </c>
      <c r="G103" s="263" t="s">
        <v>692</v>
      </c>
      <c r="H103" s="264">
        <v>20</v>
      </c>
      <c r="I103" s="265"/>
      <c r="J103" s="266">
        <f>ROUND(I103*H103,2)</f>
        <v>0</v>
      </c>
      <c r="K103" s="262" t="s">
        <v>19</v>
      </c>
      <c r="L103" s="267"/>
      <c r="M103" s="268" t="s">
        <v>19</v>
      </c>
      <c r="N103" s="269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305</v>
      </c>
      <c r="AT103" s="18" t="s">
        <v>680</v>
      </c>
      <c r="AU103" s="18" t="s">
        <v>79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243</v>
      </c>
      <c r="BM103" s="18" t="s">
        <v>400</v>
      </c>
    </row>
    <row r="104" s="1" customFormat="1">
      <c r="B104" s="39"/>
      <c r="C104" s="40"/>
      <c r="D104" s="229" t="s">
        <v>245</v>
      </c>
      <c r="E104" s="40"/>
      <c r="F104" s="230" t="s">
        <v>1335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79</v>
      </c>
    </row>
    <row r="105" s="1" customFormat="1" ht="16.5" customHeight="1">
      <c r="B105" s="39"/>
      <c r="C105" s="260" t="s">
        <v>305</v>
      </c>
      <c r="D105" s="260" t="s">
        <v>680</v>
      </c>
      <c r="E105" s="261" t="s">
        <v>1336</v>
      </c>
      <c r="F105" s="262" t="s">
        <v>1337</v>
      </c>
      <c r="G105" s="263" t="s">
        <v>692</v>
      </c>
      <c r="H105" s="264">
        <v>10</v>
      </c>
      <c r="I105" s="265"/>
      <c r="J105" s="266">
        <f>ROUND(I105*H105,2)</f>
        <v>0</v>
      </c>
      <c r="K105" s="262" t="s">
        <v>19</v>
      </c>
      <c r="L105" s="267"/>
      <c r="M105" s="268" t="s">
        <v>19</v>
      </c>
      <c r="N105" s="269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305</v>
      </c>
      <c r="AT105" s="18" t="s">
        <v>680</v>
      </c>
      <c r="AU105" s="18" t="s">
        <v>79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412</v>
      </c>
    </row>
    <row r="106" s="1" customFormat="1">
      <c r="B106" s="39"/>
      <c r="C106" s="40"/>
      <c r="D106" s="229" t="s">
        <v>245</v>
      </c>
      <c r="E106" s="40"/>
      <c r="F106" s="230" t="s">
        <v>1337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79</v>
      </c>
    </row>
    <row r="107" s="11" customFormat="1" ht="25.92" customHeight="1">
      <c r="B107" s="201"/>
      <c r="C107" s="202"/>
      <c r="D107" s="203" t="s">
        <v>71</v>
      </c>
      <c r="E107" s="204" t="s">
        <v>1237</v>
      </c>
      <c r="F107" s="204" t="s">
        <v>1338</v>
      </c>
      <c r="G107" s="202"/>
      <c r="H107" s="202"/>
      <c r="I107" s="205"/>
      <c r="J107" s="206">
        <f>BK107</f>
        <v>0</v>
      </c>
      <c r="K107" s="202"/>
      <c r="L107" s="207"/>
      <c r="M107" s="208"/>
      <c r="N107" s="209"/>
      <c r="O107" s="209"/>
      <c r="P107" s="210">
        <f>SUM(P108:P125)</f>
        <v>0</v>
      </c>
      <c r="Q107" s="209"/>
      <c r="R107" s="210">
        <f>SUM(R108:R125)</f>
        <v>0</v>
      </c>
      <c r="S107" s="209"/>
      <c r="T107" s="211">
        <f>SUM(T108:T125)</f>
        <v>0</v>
      </c>
      <c r="AR107" s="212" t="s">
        <v>79</v>
      </c>
      <c r="AT107" s="213" t="s">
        <v>71</v>
      </c>
      <c r="AU107" s="213" t="s">
        <v>72</v>
      </c>
      <c r="AY107" s="212" t="s">
        <v>236</v>
      </c>
      <c r="BK107" s="214">
        <f>SUM(BK108:BK125)</f>
        <v>0</v>
      </c>
    </row>
    <row r="108" s="1" customFormat="1" ht="16.5" customHeight="1">
      <c r="B108" s="39"/>
      <c r="C108" s="217" t="s">
        <v>310</v>
      </c>
      <c r="D108" s="217" t="s">
        <v>238</v>
      </c>
      <c r="E108" s="218" t="s">
        <v>1390</v>
      </c>
      <c r="F108" s="219" t="s">
        <v>1391</v>
      </c>
      <c r="G108" s="220" t="s">
        <v>318</v>
      </c>
      <c r="H108" s="221">
        <v>5980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424</v>
      </c>
    </row>
    <row r="109" s="1" customFormat="1">
      <c r="B109" s="39"/>
      <c r="C109" s="40"/>
      <c r="D109" s="229" t="s">
        <v>245</v>
      </c>
      <c r="E109" s="40"/>
      <c r="F109" s="230" t="s">
        <v>1391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315</v>
      </c>
      <c r="D110" s="217" t="s">
        <v>238</v>
      </c>
      <c r="E110" s="218" t="s">
        <v>1392</v>
      </c>
      <c r="F110" s="219" t="s">
        <v>1393</v>
      </c>
      <c r="G110" s="220" t="s">
        <v>318</v>
      </c>
      <c r="H110" s="221">
        <v>5900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436</v>
      </c>
    </row>
    <row r="111" s="1" customFormat="1">
      <c r="B111" s="39"/>
      <c r="C111" s="40"/>
      <c r="D111" s="229" t="s">
        <v>245</v>
      </c>
      <c r="E111" s="40"/>
      <c r="F111" s="230" t="s">
        <v>1393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22.5" customHeight="1">
      <c r="B112" s="39"/>
      <c r="C112" s="217" t="s">
        <v>324</v>
      </c>
      <c r="D112" s="217" t="s">
        <v>238</v>
      </c>
      <c r="E112" s="218" t="s">
        <v>1223</v>
      </c>
      <c r="F112" s="219" t="s">
        <v>1224</v>
      </c>
      <c r="G112" s="220" t="s">
        <v>692</v>
      </c>
      <c r="H112" s="221">
        <v>9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445</v>
      </c>
    </row>
    <row r="113" s="1" customFormat="1">
      <c r="B113" s="39"/>
      <c r="C113" s="40"/>
      <c r="D113" s="229" t="s">
        <v>245</v>
      </c>
      <c r="E113" s="40"/>
      <c r="F113" s="230" t="s">
        <v>1224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331</v>
      </c>
      <c r="D114" s="217" t="s">
        <v>238</v>
      </c>
      <c r="E114" s="218" t="s">
        <v>1225</v>
      </c>
      <c r="F114" s="219" t="s">
        <v>1226</v>
      </c>
      <c r="G114" s="220" t="s">
        <v>692</v>
      </c>
      <c r="H114" s="221">
        <v>9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458</v>
      </c>
    </row>
    <row r="115" s="1" customFormat="1">
      <c r="B115" s="39"/>
      <c r="C115" s="40"/>
      <c r="D115" s="229" t="s">
        <v>245</v>
      </c>
      <c r="E115" s="40"/>
      <c r="F115" s="230" t="s">
        <v>1226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17" t="s">
        <v>394</v>
      </c>
      <c r="D116" s="217" t="s">
        <v>238</v>
      </c>
      <c r="E116" s="218" t="s">
        <v>1349</v>
      </c>
      <c r="F116" s="219" t="s">
        <v>1350</v>
      </c>
      <c r="G116" s="220" t="s">
        <v>692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473</v>
      </c>
    </row>
    <row r="117" s="1" customFormat="1">
      <c r="B117" s="39"/>
      <c r="C117" s="40"/>
      <c r="D117" s="229" t="s">
        <v>245</v>
      </c>
      <c r="E117" s="40"/>
      <c r="F117" s="230" t="s">
        <v>1350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17" t="s">
        <v>400</v>
      </c>
      <c r="D118" s="217" t="s">
        <v>238</v>
      </c>
      <c r="E118" s="218" t="s">
        <v>1351</v>
      </c>
      <c r="F118" s="219" t="s">
        <v>1352</v>
      </c>
      <c r="G118" s="220" t="s">
        <v>692</v>
      </c>
      <c r="H118" s="221">
        <v>96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486</v>
      </c>
    </row>
    <row r="119" s="1" customFormat="1">
      <c r="B119" s="39"/>
      <c r="C119" s="40"/>
      <c r="D119" s="229" t="s">
        <v>245</v>
      </c>
      <c r="E119" s="40"/>
      <c r="F119" s="230" t="s">
        <v>1352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17" t="s">
        <v>8</v>
      </c>
      <c r="D120" s="217" t="s">
        <v>238</v>
      </c>
      <c r="E120" s="218" t="s">
        <v>1353</v>
      </c>
      <c r="F120" s="219" t="s">
        <v>1354</v>
      </c>
      <c r="G120" s="220" t="s">
        <v>692</v>
      </c>
      <c r="H120" s="221">
        <v>96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498</v>
      </c>
    </row>
    <row r="121" s="1" customFormat="1">
      <c r="B121" s="39"/>
      <c r="C121" s="40"/>
      <c r="D121" s="229" t="s">
        <v>245</v>
      </c>
      <c r="E121" s="40"/>
      <c r="F121" s="230" t="s">
        <v>1354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" customFormat="1" ht="16.5" customHeight="1">
      <c r="B122" s="39"/>
      <c r="C122" s="217" t="s">
        <v>412</v>
      </c>
      <c r="D122" s="217" t="s">
        <v>238</v>
      </c>
      <c r="E122" s="218" t="s">
        <v>1355</v>
      </c>
      <c r="F122" s="219" t="s">
        <v>1356</v>
      </c>
      <c r="G122" s="220" t="s">
        <v>692</v>
      </c>
      <c r="H122" s="221">
        <v>2</v>
      </c>
      <c r="I122" s="222"/>
      <c r="J122" s="223">
        <f>ROUND(I122*H122,2)</f>
        <v>0</v>
      </c>
      <c r="K122" s="219" t="s">
        <v>19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243</v>
      </c>
      <c r="AT122" s="18" t="s">
        <v>238</v>
      </c>
      <c r="AU122" s="18" t="s">
        <v>79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510</v>
      </c>
    </row>
    <row r="123" s="1" customFormat="1">
      <c r="B123" s="39"/>
      <c r="C123" s="40"/>
      <c r="D123" s="229" t="s">
        <v>245</v>
      </c>
      <c r="E123" s="40"/>
      <c r="F123" s="230" t="s">
        <v>1356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79</v>
      </c>
    </row>
    <row r="124" s="1" customFormat="1" ht="16.5" customHeight="1">
      <c r="B124" s="39"/>
      <c r="C124" s="217" t="s">
        <v>418</v>
      </c>
      <c r="D124" s="217" t="s">
        <v>238</v>
      </c>
      <c r="E124" s="218" t="s">
        <v>1357</v>
      </c>
      <c r="F124" s="219" t="s">
        <v>1358</v>
      </c>
      <c r="G124" s="220" t="s">
        <v>692</v>
      </c>
      <c r="H124" s="221">
        <v>2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79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523</v>
      </c>
    </row>
    <row r="125" s="1" customFormat="1">
      <c r="B125" s="39"/>
      <c r="C125" s="40"/>
      <c r="D125" s="229" t="s">
        <v>245</v>
      </c>
      <c r="E125" s="40"/>
      <c r="F125" s="230" t="s">
        <v>1358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79</v>
      </c>
    </row>
    <row r="126" s="11" customFormat="1" ht="25.92" customHeight="1">
      <c r="B126" s="201"/>
      <c r="C126" s="202"/>
      <c r="D126" s="203" t="s">
        <v>71</v>
      </c>
      <c r="E126" s="204" t="s">
        <v>1255</v>
      </c>
      <c r="F126" s="204" t="s">
        <v>1256</v>
      </c>
      <c r="G126" s="202"/>
      <c r="H126" s="202"/>
      <c r="I126" s="205"/>
      <c r="J126" s="206">
        <f>BK126</f>
        <v>0</v>
      </c>
      <c r="K126" s="202"/>
      <c r="L126" s="207"/>
      <c r="M126" s="208"/>
      <c r="N126" s="209"/>
      <c r="O126" s="209"/>
      <c r="P126" s="210">
        <f>SUM(P127:P134)</f>
        <v>0</v>
      </c>
      <c r="Q126" s="209"/>
      <c r="R126" s="210">
        <f>SUM(R127:R134)</f>
        <v>0</v>
      </c>
      <c r="S126" s="209"/>
      <c r="T126" s="211">
        <f>SUM(T127:T134)</f>
        <v>0</v>
      </c>
      <c r="AR126" s="212" t="s">
        <v>79</v>
      </c>
      <c r="AT126" s="213" t="s">
        <v>71</v>
      </c>
      <c r="AU126" s="213" t="s">
        <v>72</v>
      </c>
      <c r="AY126" s="212" t="s">
        <v>236</v>
      </c>
      <c r="BK126" s="214">
        <f>SUM(BK127:BK134)</f>
        <v>0</v>
      </c>
    </row>
    <row r="127" s="1" customFormat="1" ht="16.5" customHeight="1">
      <c r="B127" s="39"/>
      <c r="C127" s="217" t="s">
        <v>424</v>
      </c>
      <c r="D127" s="217" t="s">
        <v>238</v>
      </c>
      <c r="E127" s="218" t="s">
        <v>1394</v>
      </c>
      <c r="F127" s="219" t="s">
        <v>1395</v>
      </c>
      <c r="G127" s="220" t="s">
        <v>318</v>
      </c>
      <c r="H127" s="221">
        <v>5980</v>
      </c>
      <c r="I127" s="222"/>
      <c r="J127" s="223">
        <f>ROUND(I127*H127,2)</f>
        <v>0</v>
      </c>
      <c r="K127" s="219" t="s">
        <v>19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79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538</v>
      </c>
    </row>
    <row r="128" s="1" customFormat="1">
      <c r="B128" s="39"/>
      <c r="C128" s="40"/>
      <c r="D128" s="229" t="s">
        <v>245</v>
      </c>
      <c r="E128" s="40"/>
      <c r="F128" s="230" t="s">
        <v>1395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79</v>
      </c>
    </row>
    <row r="129" s="1" customFormat="1" ht="16.5" customHeight="1">
      <c r="B129" s="39"/>
      <c r="C129" s="217" t="s">
        <v>430</v>
      </c>
      <c r="D129" s="217" t="s">
        <v>238</v>
      </c>
      <c r="E129" s="218" t="s">
        <v>1396</v>
      </c>
      <c r="F129" s="219" t="s">
        <v>1397</v>
      </c>
      <c r="G129" s="220" t="s">
        <v>318</v>
      </c>
      <c r="H129" s="221">
        <v>5980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243</v>
      </c>
      <c r="AT129" s="18" t="s">
        <v>238</v>
      </c>
      <c r="AU129" s="18" t="s">
        <v>79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243</v>
      </c>
      <c r="BM129" s="18" t="s">
        <v>550</v>
      </c>
    </row>
    <row r="130" s="1" customFormat="1">
      <c r="B130" s="39"/>
      <c r="C130" s="40"/>
      <c r="D130" s="229" t="s">
        <v>245</v>
      </c>
      <c r="E130" s="40"/>
      <c r="F130" s="230" t="s">
        <v>1397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79</v>
      </c>
    </row>
    <row r="131" s="1" customFormat="1" ht="16.5" customHeight="1">
      <c r="B131" s="39"/>
      <c r="C131" s="217" t="s">
        <v>436</v>
      </c>
      <c r="D131" s="217" t="s">
        <v>238</v>
      </c>
      <c r="E131" s="218" t="s">
        <v>1363</v>
      </c>
      <c r="F131" s="219" t="s">
        <v>1364</v>
      </c>
      <c r="G131" s="220" t="s">
        <v>692</v>
      </c>
      <c r="H131" s="221">
        <v>48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79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562</v>
      </c>
    </row>
    <row r="132" s="1" customFormat="1">
      <c r="B132" s="39"/>
      <c r="C132" s="40"/>
      <c r="D132" s="229" t="s">
        <v>245</v>
      </c>
      <c r="E132" s="40"/>
      <c r="F132" s="230" t="s">
        <v>1364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79</v>
      </c>
    </row>
    <row r="133" s="1" customFormat="1" ht="16.5" customHeight="1">
      <c r="B133" s="39"/>
      <c r="C133" s="217" t="s">
        <v>7</v>
      </c>
      <c r="D133" s="217" t="s">
        <v>238</v>
      </c>
      <c r="E133" s="218" t="s">
        <v>1365</v>
      </c>
      <c r="F133" s="219" t="s">
        <v>1366</v>
      </c>
      <c r="G133" s="220" t="s">
        <v>692</v>
      </c>
      <c r="H133" s="221">
        <v>48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243</v>
      </c>
      <c r="AT133" s="18" t="s">
        <v>238</v>
      </c>
      <c r="AU133" s="18" t="s">
        <v>79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575</v>
      </c>
    </row>
    <row r="134" s="1" customFormat="1">
      <c r="B134" s="39"/>
      <c r="C134" s="40"/>
      <c r="D134" s="229" t="s">
        <v>245</v>
      </c>
      <c r="E134" s="40"/>
      <c r="F134" s="230" t="s">
        <v>1366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79</v>
      </c>
    </row>
    <row r="135" s="11" customFormat="1" ht="25.92" customHeight="1">
      <c r="B135" s="201"/>
      <c r="C135" s="202"/>
      <c r="D135" s="203" t="s">
        <v>71</v>
      </c>
      <c r="E135" s="204" t="s">
        <v>1265</v>
      </c>
      <c r="F135" s="204" t="s">
        <v>107</v>
      </c>
      <c r="G135" s="202"/>
      <c r="H135" s="202"/>
      <c r="I135" s="205"/>
      <c r="J135" s="206">
        <f>BK135</f>
        <v>0</v>
      </c>
      <c r="K135" s="202"/>
      <c r="L135" s="207"/>
      <c r="M135" s="208"/>
      <c r="N135" s="209"/>
      <c r="O135" s="209"/>
      <c r="P135" s="210">
        <f>SUM(P136:P143)</f>
        <v>0</v>
      </c>
      <c r="Q135" s="209"/>
      <c r="R135" s="210">
        <f>SUM(R136:R143)</f>
        <v>0</v>
      </c>
      <c r="S135" s="209"/>
      <c r="T135" s="211">
        <f>SUM(T136:T143)</f>
        <v>0</v>
      </c>
      <c r="AR135" s="212" t="s">
        <v>79</v>
      </c>
      <c r="AT135" s="213" t="s">
        <v>71</v>
      </c>
      <c r="AU135" s="213" t="s">
        <v>72</v>
      </c>
      <c r="AY135" s="212" t="s">
        <v>236</v>
      </c>
      <c r="BK135" s="214">
        <f>SUM(BK136:BK143)</f>
        <v>0</v>
      </c>
    </row>
    <row r="136" s="1" customFormat="1" ht="16.5" customHeight="1">
      <c r="B136" s="39"/>
      <c r="C136" s="217" t="s">
        <v>445</v>
      </c>
      <c r="D136" s="217" t="s">
        <v>238</v>
      </c>
      <c r="E136" s="218" t="s">
        <v>1374</v>
      </c>
      <c r="F136" s="219" t="s">
        <v>1275</v>
      </c>
      <c r="G136" s="220" t="s">
        <v>692</v>
      </c>
      <c r="H136" s="221">
        <v>1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79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592</v>
      </c>
    </row>
    <row r="137" s="1" customFormat="1">
      <c r="B137" s="39"/>
      <c r="C137" s="40"/>
      <c r="D137" s="229" t="s">
        <v>245</v>
      </c>
      <c r="E137" s="40"/>
      <c r="F137" s="230" t="s">
        <v>1275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79</v>
      </c>
    </row>
    <row r="138" s="1" customFormat="1" ht="16.5" customHeight="1">
      <c r="B138" s="39"/>
      <c r="C138" s="217" t="s">
        <v>452</v>
      </c>
      <c r="D138" s="217" t="s">
        <v>238</v>
      </c>
      <c r="E138" s="218" t="s">
        <v>1375</v>
      </c>
      <c r="F138" s="219" t="s">
        <v>1376</v>
      </c>
      <c r="G138" s="220" t="s">
        <v>692</v>
      </c>
      <c r="H138" s="221">
        <v>1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79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601</v>
      </c>
    </row>
    <row r="139" s="1" customFormat="1">
      <c r="B139" s="39"/>
      <c r="C139" s="40"/>
      <c r="D139" s="229" t="s">
        <v>245</v>
      </c>
      <c r="E139" s="40"/>
      <c r="F139" s="230" t="s">
        <v>1376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79</v>
      </c>
    </row>
    <row r="140" s="1" customFormat="1" ht="16.5" customHeight="1">
      <c r="B140" s="39"/>
      <c r="C140" s="217" t="s">
        <v>458</v>
      </c>
      <c r="D140" s="217" t="s">
        <v>238</v>
      </c>
      <c r="E140" s="218" t="s">
        <v>1377</v>
      </c>
      <c r="F140" s="219" t="s">
        <v>1277</v>
      </c>
      <c r="G140" s="220" t="s">
        <v>692</v>
      </c>
      <c r="H140" s="221">
        <v>1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243</v>
      </c>
      <c r="AT140" s="18" t="s">
        <v>238</v>
      </c>
      <c r="AU140" s="18" t="s">
        <v>79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243</v>
      </c>
      <c r="BM140" s="18" t="s">
        <v>613</v>
      </c>
    </row>
    <row r="141" s="1" customFormat="1">
      <c r="B141" s="39"/>
      <c r="C141" s="40"/>
      <c r="D141" s="229" t="s">
        <v>245</v>
      </c>
      <c r="E141" s="40"/>
      <c r="F141" s="230" t="s">
        <v>1277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79</v>
      </c>
    </row>
    <row r="142" s="1" customFormat="1" ht="16.5" customHeight="1">
      <c r="B142" s="39"/>
      <c r="C142" s="217" t="s">
        <v>463</v>
      </c>
      <c r="D142" s="217" t="s">
        <v>238</v>
      </c>
      <c r="E142" s="218" t="s">
        <v>1278</v>
      </c>
      <c r="F142" s="219" t="s">
        <v>1279</v>
      </c>
      <c r="G142" s="220" t="s">
        <v>692</v>
      </c>
      <c r="H142" s="221">
        <v>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243</v>
      </c>
      <c r="AT142" s="18" t="s">
        <v>238</v>
      </c>
      <c r="AU142" s="18" t="s">
        <v>79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243</v>
      </c>
      <c r="BM142" s="18" t="s">
        <v>622</v>
      </c>
    </row>
    <row r="143" s="1" customFormat="1">
      <c r="B143" s="39"/>
      <c r="C143" s="40"/>
      <c r="D143" s="229" t="s">
        <v>245</v>
      </c>
      <c r="E143" s="40"/>
      <c r="F143" s="230" t="s">
        <v>1279</v>
      </c>
      <c r="G143" s="40"/>
      <c r="H143" s="40"/>
      <c r="I143" s="144"/>
      <c r="J143" s="40"/>
      <c r="K143" s="40"/>
      <c r="L143" s="44"/>
      <c r="M143" s="247"/>
      <c r="N143" s="248"/>
      <c r="O143" s="248"/>
      <c r="P143" s="248"/>
      <c r="Q143" s="248"/>
      <c r="R143" s="248"/>
      <c r="S143" s="248"/>
      <c r="T143" s="249"/>
      <c r="AT143" s="18" t="s">
        <v>245</v>
      </c>
      <c r="AU143" s="18" t="s">
        <v>79</v>
      </c>
    </row>
    <row r="144" s="1" customFormat="1" ht="6.96" customHeight="1">
      <c r="B144" s="58"/>
      <c r="C144" s="59"/>
      <c r="D144" s="59"/>
      <c r="E144" s="59"/>
      <c r="F144" s="59"/>
      <c r="G144" s="59"/>
      <c r="H144" s="59"/>
      <c r="I144" s="168"/>
      <c r="J144" s="59"/>
      <c r="K144" s="59"/>
      <c r="L144" s="44"/>
    </row>
  </sheetData>
  <sheetProtection sheet="1" autoFilter="0" formatColumns="0" formatRows="0" objects="1" scenarios="1" spinCount="100000" saltValue="nZ9hqnFwHP6zg5QEoRIBnOezNwl4+bI01H2Ca8C/zgcr6QGhIQiXSnhbLZxeYnJypeHQll2NL7DC6ua8OoJRXA==" hashValue="uZfIT9tpQjtnqT1bAAwlFDlMtTeJEWhBJp50cOUlQpz418VM2XC1pLgreRb2kOenXfC0ni64etjJCftPFkeSAg==" algorithmName="SHA-512" password="CC35"/>
  <autoFilter ref="C88:K14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1399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1400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ROUND(J97,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ROUND((SUM(BE97:BE152)),  2)</f>
        <v>0</v>
      </c>
      <c r="I37" s="157">
        <v>0.20999999999999999</v>
      </c>
      <c r="J37" s="156">
        <f>ROUND(((SUM(BE97:BE152))*I37),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ROUND((SUM(BF97:BF152)),  2)</f>
        <v>0</v>
      </c>
      <c r="I38" s="157">
        <v>0.14999999999999999</v>
      </c>
      <c r="J38" s="156">
        <f>ROUND(((SUM(BF97:BF152))*I38),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ROUND((SUM(BG97:BG152)),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ROUND((SUM(BH97:BH152)),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ROUND((SUM(BI97:BI152)),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1399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3/M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J97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J98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J99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J114</f>
        <v>0</v>
      </c>
      <c r="K70" s="122"/>
      <c r="L70" s="190"/>
    </row>
    <row r="71" s="8" customFormat="1" ht="24.96" customHeight="1">
      <c r="B71" s="178"/>
      <c r="C71" s="179"/>
      <c r="D71" s="180" t="s">
        <v>1401</v>
      </c>
      <c r="E71" s="181"/>
      <c r="F71" s="181"/>
      <c r="G71" s="181"/>
      <c r="H71" s="181"/>
      <c r="I71" s="182"/>
      <c r="J71" s="183">
        <f>J144</f>
        <v>0</v>
      </c>
      <c r="K71" s="179"/>
      <c r="L71" s="184"/>
    </row>
    <row r="72" s="9" customFormat="1" ht="19.92" customHeight="1">
      <c r="B72" s="185"/>
      <c r="C72" s="122"/>
      <c r="D72" s="186" t="s">
        <v>1402</v>
      </c>
      <c r="E72" s="187"/>
      <c r="F72" s="187"/>
      <c r="G72" s="187"/>
      <c r="H72" s="187"/>
      <c r="I72" s="188"/>
      <c r="J72" s="189">
        <f>J145</f>
        <v>0</v>
      </c>
      <c r="K72" s="122"/>
      <c r="L72" s="190"/>
    </row>
    <row r="73" s="8" customFormat="1" ht="24.96" customHeight="1">
      <c r="B73" s="178"/>
      <c r="C73" s="179"/>
      <c r="D73" s="180" t="s">
        <v>679</v>
      </c>
      <c r="E73" s="181"/>
      <c r="F73" s="181"/>
      <c r="G73" s="181"/>
      <c r="H73" s="181"/>
      <c r="I73" s="182"/>
      <c r="J73" s="183">
        <f>J150</f>
        <v>0</v>
      </c>
      <c r="K73" s="179"/>
      <c r="L73" s="184"/>
    </row>
    <row r="74" s="1" customFormat="1" ht="21.84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58"/>
      <c r="C75" s="59"/>
      <c r="D75" s="59"/>
      <c r="E75" s="59"/>
      <c r="F75" s="59"/>
      <c r="G75" s="59"/>
      <c r="H75" s="59"/>
      <c r="I75" s="168"/>
      <c r="J75" s="59"/>
      <c r="K75" s="59"/>
      <c r="L75" s="44"/>
    </row>
    <row r="79" s="1" customFormat="1" ht="6.96" customHeight="1">
      <c r="B79" s="60"/>
      <c r="C79" s="61"/>
      <c r="D79" s="61"/>
      <c r="E79" s="61"/>
      <c r="F79" s="61"/>
      <c r="G79" s="61"/>
      <c r="H79" s="61"/>
      <c r="I79" s="171"/>
      <c r="J79" s="61"/>
      <c r="K79" s="61"/>
      <c r="L79" s="44"/>
    </row>
    <row r="80" s="1" customFormat="1" ht="24.96" customHeight="1">
      <c r="B80" s="39"/>
      <c r="C80" s="24" t="s">
        <v>221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16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172" t="str">
        <f>E7</f>
        <v>Horoměřická S 071 - most, Praha 6, č. akce 999615</v>
      </c>
      <c r="F83" s="33"/>
      <c r="G83" s="33"/>
      <c r="H83" s="33"/>
      <c r="I83" s="144"/>
      <c r="J83" s="40"/>
      <c r="K83" s="40"/>
      <c r="L83" s="44"/>
    </row>
    <row r="84" ht="12" customHeight="1">
      <c r="B84" s="22"/>
      <c r="C84" s="33" t="s">
        <v>211</v>
      </c>
      <c r="D84" s="23"/>
      <c r="E84" s="23"/>
      <c r="F84" s="23"/>
      <c r="G84" s="23"/>
      <c r="H84" s="23"/>
      <c r="I84" s="137"/>
      <c r="J84" s="23"/>
      <c r="K84" s="23"/>
      <c r="L84" s="21"/>
    </row>
    <row r="85" ht="16.5" customHeight="1">
      <c r="B85" s="22"/>
      <c r="C85" s="23"/>
      <c r="D85" s="23"/>
      <c r="E85" s="172" t="s">
        <v>1398</v>
      </c>
      <c r="F85" s="23"/>
      <c r="G85" s="23"/>
      <c r="H85" s="23"/>
      <c r="I85" s="137"/>
      <c r="J85" s="23"/>
      <c r="K85" s="23"/>
      <c r="L85" s="21"/>
    </row>
    <row r="86" ht="12" customHeight="1">
      <c r="B86" s="22"/>
      <c r="C86" s="33" t="s">
        <v>213</v>
      </c>
      <c r="D86" s="23"/>
      <c r="E86" s="23"/>
      <c r="F86" s="23"/>
      <c r="G86" s="23"/>
      <c r="H86" s="23"/>
      <c r="I86" s="137"/>
      <c r="J86" s="23"/>
      <c r="K86" s="23"/>
      <c r="L86" s="21"/>
    </row>
    <row r="87" s="1" customFormat="1" ht="16.5" customHeight="1">
      <c r="B87" s="39"/>
      <c r="C87" s="40"/>
      <c r="D87" s="40"/>
      <c r="E87" s="33" t="s">
        <v>1399</v>
      </c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672</v>
      </c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6.5" customHeight="1">
      <c r="B89" s="39"/>
      <c r="C89" s="40"/>
      <c r="D89" s="40"/>
      <c r="E89" s="65" t="str">
        <f>E13</f>
        <v>3/M - Zemní a montážní práce</v>
      </c>
      <c r="F89" s="40"/>
      <c r="G89" s="40"/>
      <c r="H89" s="40"/>
      <c r="I89" s="144"/>
      <c r="J89" s="40"/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2" customHeight="1">
      <c r="B91" s="39"/>
      <c r="C91" s="33" t="s">
        <v>21</v>
      </c>
      <c r="D91" s="40"/>
      <c r="E91" s="40"/>
      <c r="F91" s="28" t="str">
        <f>F16</f>
        <v>ul. Horoměřická / Pod Habrovkou</v>
      </c>
      <c r="G91" s="40"/>
      <c r="H91" s="40"/>
      <c r="I91" s="146" t="s">
        <v>23</v>
      </c>
      <c r="J91" s="68" t="str">
        <f>IF(J16="","",J16)</f>
        <v>28. 1. 2019</v>
      </c>
      <c r="K91" s="40"/>
      <c r="L91" s="44"/>
    </row>
    <row r="92" s="1" customFormat="1" ht="6.96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" customFormat="1" ht="13.65" customHeight="1">
      <c r="B93" s="39"/>
      <c r="C93" s="33" t="s">
        <v>25</v>
      </c>
      <c r="D93" s="40"/>
      <c r="E93" s="40"/>
      <c r="F93" s="28" t="str">
        <f>E19</f>
        <v>TSK hl.m. Prahy, a.s.</v>
      </c>
      <c r="G93" s="40"/>
      <c r="H93" s="40"/>
      <c r="I93" s="146" t="s">
        <v>31</v>
      </c>
      <c r="J93" s="37" t="str">
        <f>E25</f>
        <v>AGA Letiště, spol. s r.o.</v>
      </c>
      <c r="K93" s="40"/>
      <c r="L93" s="44"/>
    </row>
    <row r="94" s="1" customFormat="1" ht="13.65" customHeight="1">
      <c r="B94" s="39"/>
      <c r="C94" s="33" t="s">
        <v>29</v>
      </c>
      <c r="D94" s="40"/>
      <c r="E94" s="40"/>
      <c r="F94" s="28" t="str">
        <f>IF(E22="","",E22)</f>
        <v>Vyplň údaj</v>
      </c>
      <c r="G94" s="40"/>
      <c r="H94" s="40"/>
      <c r="I94" s="146" t="s">
        <v>34</v>
      </c>
      <c r="J94" s="37" t="str">
        <f>E28</f>
        <v>Ing. Martin Krupička</v>
      </c>
      <c r="K94" s="40"/>
      <c r="L94" s="44"/>
    </row>
    <row r="95" s="1" customFormat="1" ht="10.32" customHeight="1"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44"/>
    </row>
    <row r="96" s="10" customFormat="1" ht="29.28" customHeight="1">
      <c r="B96" s="191"/>
      <c r="C96" s="192" t="s">
        <v>222</v>
      </c>
      <c r="D96" s="193" t="s">
        <v>57</v>
      </c>
      <c r="E96" s="193" t="s">
        <v>53</v>
      </c>
      <c r="F96" s="193" t="s">
        <v>54</v>
      </c>
      <c r="G96" s="193" t="s">
        <v>223</v>
      </c>
      <c r="H96" s="193" t="s">
        <v>224</v>
      </c>
      <c r="I96" s="194" t="s">
        <v>225</v>
      </c>
      <c r="J96" s="193" t="s">
        <v>217</v>
      </c>
      <c r="K96" s="195" t="s">
        <v>226</v>
      </c>
      <c r="L96" s="196"/>
      <c r="M96" s="88" t="s">
        <v>19</v>
      </c>
      <c r="N96" s="89" t="s">
        <v>42</v>
      </c>
      <c r="O96" s="89" t="s">
        <v>227</v>
      </c>
      <c r="P96" s="89" t="s">
        <v>228</v>
      </c>
      <c r="Q96" s="89" t="s">
        <v>229</v>
      </c>
      <c r="R96" s="89" t="s">
        <v>230</v>
      </c>
      <c r="S96" s="89" t="s">
        <v>231</v>
      </c>
      <c r="T96" s="90" t="s">
        <v>232</v>
      </c>
    </row>
    <row r="97" s="1" customFormat="1" ht="22.8" customHeight="1">
      <c r="B97" s="39"/>
      <c r="C97" s="95" t="s">
        <v>233</v>
      </c>
      <c r="D97" s="40"/>
      <c r="E97" s="40"/>
      <c r="F97" s="40"/>
      <c r="G97" s="40"/>
      <c r="H97" s="40"/>
      <c r="I97" s="144"/>
      <c r="J97" s="197">
        <f>BK97</f>
        <v>0</v>
      </c>
      <c r="K97" s="40"/>
      <c r="L97" s="44"/>
      <c r="M97" s="91"/>
      <c r="N97" s="92"/>
      <c r="O97" s="92"/>
      <c r="P97" s="198">
        <f>P98+P144+P150</f>
        <v>0</v>
      </c>
      <c r="Q97" s="92"/>
      <c r="R97" s="198">
        <f>R98+R144+R150</f>
        <v>3.1821783999999997</v>
      </c>
      <c r="S97" s="92"/>
      <c r="T97" s="199">
        <f>T98+T144+T150</f>
        <v>4.6359999999999992</v>
      </c>
      <c r="AT97" s="18" t="s">
        <v>71</v>
      </c>
      <c r="AU97" s="18" t="s">
        <v>218</v>
      </c>
      <c r="BK97" s="200">
        <f>BK98+BK144+BK150</f>
        <v>0</v>
      </c>
    </row>
    <row r="98" s="11" customFormat="1" ht="25.92" customHeight="1">
      <c r="B98" s="201"/>
      <c r="C98" s="202"/>
      <c r="D98" s="203" t="s">
        <v>71</v>
      </c>
      <c r="E98" s="204" t="s">
        <v>680</v>
      </c>
      <c r="F98" s="204" t="s">
        <v>681</v>
      </c>
      <c r="G98" s="202"/>
      <c r="H98" s="202"/>
      <c r="I98" s="205"/>
      <c r="J98" s="206">
        <f>BK98</f>
        <v>0</v>
      </c>
      <c r="K98" s="202"/>
      <c r="L98" s="207"/>
      <c r="M98" s="208"/>
      <c r="N98" s="209"/>
      <c r="O98" s="209"/>
      <c r="P98" s="210">
        <f>P99+P114</f>
        <v>0</v>
      </c>
      <c r="Q98" s="209"/>
      <c r="R98" s="210">
        <f>R99+R114</f>
        <v>3.1821783999999997</v>
      </c>
      <c r="S98" s="209"/>
      <c r="T98" s="211">
        <f>T99+T114</f>
        <v>4.6359999999999992</v>
      </c>
      <c r="AR98" s="212" t="s">
        <v>101</v>
      </c>
      <c r="AT98" s="213" t="s">
        <v>71</v>
      </c>
      <c r="AU98" s="213" t="s">
        <v>72</v>
      </c>
      <c r="AY98" s="212" t="s">
        <v>236</v>
      </c>
      <c r="BK98" s="214">
        <f>BK99+BK114</f>
        <v>0</v>
      </c>
    </row>
    <row r="99" s="11" customFormat="1" ht="22.8" customHeight="1">
      <c r="B99" s="201"/>
      <c r="C99" s="202"/>
      <c r="D99" s="203" t="s">
        <v>71</v>
      </c>
      <c r="E99" s="215" t="s">
        <v>682</v>
      </c>
      <c r="F99" s="215" t="s">
        <v>683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SUM(P100:P113)</f>
        <v>0</v>
      </c>
      <c r="Q99" s="209"/>
      <c r="R99" s="210">
        <f>SUM(R100:R113)</f>
        <v>0</v>
      </c>
      <c r="S99" s="209"/>
      <c r="T99" s="211">
        <f>SUM(T100:T113)</f>
        <v>0</v>
      </c>
      <c r="AR99" s="212" t="s">
        <v>101</v>
      </c>
      <c r="AT99" s="213" t="s">
        <v>71</v>
      </c>
      <c r="AU99" s="213" t="s">
        <v>79</v>
      </c>
      <c r="AY99" s="212" t="s">
        <v>236</v>
      </c>
      <c r="BK99" s="214">
        <f>SUM(BK100:BK113)</f>
        <v>0</v>
      </c>
    </row>
    <row r="100" s="1" customFormat="1" ht="16.5" customHeight="1">
      <c r="B100" s="39"/>
      <c r="C100" s="217" t="s">
        <v>613</v>
      </c>
      <c r="D100" s="217" t="s">
        <v>238</v>
      </c>
      <c r="E100" s="218" t="s">
        <v>1403</v>
      </c>
      <c r="F100" s="219" t="s">
        <v>1404</v>
      </c>
      <c r="G100" s="220" t="s">
        <v>276</v>
      </c>
      <c r="H100" s="221">
        <v>2</v>
      </c>
      <c r="I100" s="222"/>
      <c r="J100" s="223">
        <f>ROUND(I100*H100,2)</f>
        <v>0</v>
      </c>
      <c r="K100" s="219" t="s">
        <v>686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687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687</v>
      </c>
      <c r="BM100" s="18" t="s">
        <v>1405</v>
      </c>
    </row>
    <row r="101" s="1" customFormat="1">
      <c r="B101" s="39"/>
      <c r="C101" s="40"/>
      <c r="D101" s="229" t="s">
        <v>245</v>
      </c>
      <c r="E101" s="40"/>
      <c r="F101" s="230" t="s">
        <v>1406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 ht="16.5" customHeight="1">
      <c r="B102" s="39"/>
      <c r="C102" s="260" t="s">
        <v>243</v>
      </c>
      <c r="D102" s="260" t="s">
        <v>680</v>
      </c>
      <c r="E102" s="261" t="s">
        <v>1407</v>
      </c>
      <c r="F102" s="262" t="s">
        <v>1408</v>
      </c>
      <c r="G102" s="263" t="s">
        <v>692</v>
      </c>
      <c r="H102" s="264">
        <v>2</v>
      </c>
      <c r="I102" s="265"/>
      <c r="J102" s="266">
        <f>ROUND(I102*H102,2)</f>
        <v>0</v>
      </c>
      <c r="K102" s="262" t="s">
        <v>686</v>
      </c>
      <c r="L102" s="267"/>
      <c r="M102" s="268" t="s">
        <v>19</v>
      </c>
      <c r="N102" s="269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693</v>
      </c>
      <c r="AT102" s="18" t="s">
        <v>680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693</v>
      </c>
      <c r="BM102" s="18" t="s">
        <v>1409</v>
      </c>
    </row>
    <row r="103" s="1" customFormat="1">
      <c r="B103" s="39"/>
      <c r="C103" s="40"/>
      <c r="D103" s="229" t="s">
        <v>245</v>
      </c>
      <c r="E103" s="40"/>
      <c r="F103" s="230" t="s">
        <v>1408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" customFormat="1" ht="16.5" customHeight="1">
      <c r="B104" s="39"/>
      <c r="C104" s="217" t="s">
        <v>292</v>
      </c>
      <c r="D104" s="217" t="s">
        <v>238</v>
      </c>
      <c r="E104" s="218" t="s">
        <v>1410</v>
      </c>
      <c r="F104" s="219" t="s">
        <v>1411</v>
      </c>
      <c r="G104" s="220" t="s">
        <v>318</v>
      </c>
      <c r="H104" s="221">
        <v>47</v>
      </c>
      <c r="I104" s="222"/>
      <c r="J104" s="223">
        <f>ROUND(I104*H104,2)</f>
        <v>0</v>
      </c>
      <c r="K104" s="219" t="s">
        <v>1412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687</v>
      </c>
      <c r="AT104" s="18" t="s">
        <v>238</v>
      </c>
      <c r="AU104" s="18" t="s">
        <v>81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687</v>
      </c>
      <c r="BM104" s="18" t="s">
        <v>1413</v>
      </c>
    </row>
    <row r="105" s="1" customFormat="1">
      <c r="B105" s="39"/>
      <c r="C105" s="40"/>
      <c r="D105" s="229" t="s">
        <v>245</v>
      </c>
      <c r="E105" s="40"/>
      <c r="F105" s="230" t="s">
        <v>1414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81</v>
      </c>
    </row>
    <row r="106" s="1" customFormat="1" ht="16.5" customHeight="1">
      <c r="B106" s="39"/>
      <c r="C106" s="260" t="s">
        <v>300</v>
      </c>
      <c r="D106" s="260" t="s">
        <v>680</v>
      </c>
      <c r="E106" s="261" t="s">
        <v>1415</v>
      </c>
      <c r="F106" s="262" t="s">
        <v>1416</v>
      </c>
      <c r="G106" s="263" t="s">
        <v>1167</v>
      </c>
      <c r="H106" s="264">
        <v>47</v>
      </c>
      <c r="I106" s="265"/>
      <c r="J106" s="266">
        <f>ROUND(I106*H106,2)</f>
        <v>0</v>
      </c>
      <c r="K106" s="262" t="s">
        <v>1412</v>
      </c>
      <c r="L106" s="267"/>
      <c r="M106" s="268" t="s">
        <v>19</v>
      </c>
      <c r="N106" s="269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1417</v>
      </c>
      <c r="AT106" s="18" t="s">
        <v>680</v>
      </c>
      <c r="AU106" s="18" t="s">
        <v>81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687</v>
      </c>
      <c r="BM106" s="18" t="s">
        <v>1418</v>
      </c>
    </row>
    <row r="107" s="1" customFormat="1">
      <c r="B107" s="39"/>
      <c r="C107" s="40"/>
      <c r="D107" s="229" t="s">
        <v>245</v>
      </c>
      <c r="E107" s="40"/>
      <c r="F107" s="230" t="s">
        <v>1419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81</v>
      </c>
    </row>
    <row r="108" s="1" customFormat="1" ht="16.5" customHeight="1">
      <c r="B108" s="39"/>
      <c r="C108" s="217" t="s">
        <v>305</v>
      </c>
      <c r="D108" s="217" t="s">
        <v>238</v>
      </c>
      <c r="E108" s="218" t="s">
        <v>1420</v>
      </c>
      <c r="F108" s="219" t="s">
        <v>1421</v>
      </c>
      <c r="G108" s="220" t="s">
        <v>276</v>
      </c>
      <c r="H108" s="221">
        <v>2</v>
      </c>
      <c r="I108" s="222"/>
      <c r="J108" s="223">
        <f>ROUND(I108*H108,2)</f>
        <v>0</v>
      </c>
      <c r="K108" s="219" t="s">
        <v>1412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687</v>
      </c>
      <c r="AT108" s="18" t="s">
        <v>238</v>
      </c>
      <c r="AU108" s="18" t="s">
        <v>81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687</v>
      </c>
      <c r="BM108" s="18" t="s">
        <v>1422</v>
      </c>
    </row>
    <row r="109" s="1" customFormat="1">
      <c r="B109" s="39"/>
      <c r="C109" s="40"/>
      <c r="D109" s="229" t="s">
        <v>245</v>
      </c>
      <c r="E109" s="40"/>
      <c r="F109" s="230" t="s">
        <v>1423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81</v>
      </c>
    </row>
    <row r="110" s="1" customFormat="1" ht="16.5" customHeight="1">
      <c r="B110" s="39"/>
      <c r="C110" s="260" t="s">
        <v>310</v>
      </c>
      <c r="D110" s="260" t="s">
        <v>680</v>
      </c>
      <c r="E110" s="261" t="s">
        <v>1424</v>
      </c>
      <c r="F110" s="262" t="s">
        <v>1425</v>
      </c>
      <c r="G110" s="263" t="s">
        <v>692</v>
      </c>
      <c r="H110" s="264">
        <v>2</v>
      </c>
      <c r="I110" s="265"/>
      <c r="J110" s="266">
        <f>ROUND(I110*H110,2)</f>
        <v>0</v>
      </c>
      <c r="K110" s="262" t="s">
        <v>1412</v>
      </c>
      <c r="L110" s="267"/>
      <c r="M110" s="268" t="s">
        <v>19</v>
      </c>
      <c r="N110" s="269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693</v>
      </c>
      <c r="AT110" s="18" t="s">
        <v>680</v>
      </c>
      <c r="AU110" s="18" t="s">
        <v>81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693</v>
      </c>
      <c r="BM110" s="18" t="s">
        <v>1426</v>
      </c>
    </row>
    <row r="111" s="1" customFormat="1">
      <c r="B111" s="39"/>
      <c r="C111" s="40"/>
      <c r="D111" s="229" t="s">
        <v>245</v>
      </c>
      <c r="E111" s="40"/>
      <c r="F111" s="230" t="s">
        <v>1425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81</v>
      </c>
    </row>
    <row r="112" s="1" customFormat="1" ht="22.5" customHeight="1">
      <c r="B112" s="39"/>
      <c r="C112" s="217" t="s">
        <v>619</v>
      </c>
      <c r="D112" s="217" t="s">
        <v>238</v>
      </c>
      <c r="E112" s="218" t="s">
        <v>1427</v>
      </c>
      <c r="F112" s="219" t="s">
        <v>1428</v>
      </c>
      <c r="G112" s="220" t="s">
        <v>318</v>
      </c>
      <c r="H112" s="221">
        <v>47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687</v>
      </c>
      <c r="AT112" s="18" t="s">
        <v>238</v>
      </c>
      <c r="AU112" s="18" t="s">
        <v>81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687</v>
      </c>
      <c r="BM112" s="18" t="s">
        <v>1429</v>
      </c>
    </row>
    <row r="113" s="1" customFormat="1">
      <c r="B113" s="39"/>
      <c r="C113" s="40"/>
      <c r="D113" s="229" t="s">
        <v>245</v>
      </c>
      <c r="E113" s="40"/>
      <c r="F113" s="230" t="s">
        <v>1430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81</v>
      </c>
    </row>
    <row r="114" s="11" customFormat="1" ht="22.8" customHeight="1">
      <c r="B114" s="201"/>
      <c r="C114" s="202"/>
      <c r="D114" s="203" t="s">
        <v>71</v>
      </c>
      <c r="E114" s="215" t="s">
        <v>721</v>
      </c>
      <c r="F114" s="215" t="s">
        <v>722</v>
      </c>
      <c r="G114" s="202"/>
      <c r="H114" s="202"/>
      <c r="I114" s="205"/>
      <c r="J114" s="216">
        <f>BK114</f>
        <v>0</v>
      </c>
      <c r="K114" s="202"/>
      <c r="L114" s="207"/>
      <c r="M114" s="208"/>
      <c r="N114" s="209"/>
      <c r="O114" s="209"/>
      <c r="P114" s="210">
        <f>SUM(P115:P143)</f>
        <v>0</v>
      </c>
      <c r="Q114" s="209"/>
      <c r="R114" s="210">
        <f>SUM(R115:R143)</f>
        <v>3.1821783999999997</v>
      </c>
      <c r="S114" s="209"/>
      <c r="T114" s="211">
        <f>SUM(T115:T143)</f>
        <v>4.6359999999999992</v>
      </c>
      <c r="AR114" s="212" t="s">
        <v>101</v>
      </c>
      <c r="AT114" s="213" t="s">
        <v>71</v>
      </c>
      <c r="AU114" s="213" t="s">
        <v>79</v>
      </c>
      <c r="AY114" s="212" t="s">
        <v>236</v>
      </c>
      <c r="BK114" s="214">
        <f>SUM(BK115:BK143)</f>
        <v>0</v>
      </c>
    </row>
    <row r="115" s="1" customFormat="1" ht="16.5" customHeight="1">
      <c r="B115" s="39"/>
      <c r="C115" s="217" t="s">
        <v>331</v>
      </c>
      <c r="D115" s="217" t="s">
        <v>238</v>
      </c>
      <c r="E115" s="218" t="s">
        <v>723</v>
      </c>
      <c r="F115" s="219" t="s">
        <v>724</v>
      </c>
      <c r="G115" s="220" t="s">
        <v>725</v>
      </c>
      <c r="H115" s="221">
        <v>0.042999999999999997</v>
      </c>
      <c r="I115" s="222"/>
      <c r="J115" s="223">
        <f>ROUND(I115*H115,2)</f>
        <v>0</v>
      </c>
      <c r="K115" s="219" t="s">
        <v>1412</v>
      </c>
      <c r="L115" s="44"/>
      <c r="M115" s="224" t="s">
        <v>19</v>
      </c>
      <c r="N115" s="225" t="s">
        <v>43</v>
      </c>
      <c r="O115" s="80"/>
      <c r="P115" s="226">
        <f>O115*H115</f>
        <v>0</v>
      </c>
      <c r="Q115" s="226">
        <v>0.0088000000000000005</v>
      </c>
      <c r="R115" s="226">
        <f>Q115*H115</f>
        <v>0.00037839999999999998</v>
      </c>
      <c r="S115" s="226">
        <v>0</v>
      </c>
      <c r="T115" s="227">
        <f>S115*H115</f>
        <v>0</v>
      </c>
      <c r="AR115" s="18" t="s">
        <v>687</v>
      </c>
      <c r="AT115" s="18" t="s">
        <v>238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687</v>
      </c>
      <c r="BM115" s="18" t="s">
        <v>1431</v>
      </c>
    </row>
    <row r="116" s="1" customFormat="1">
      <c r="B116" s="39"/>
      <c r="C116" s="40"/>
      <c r="D116" s="229" t="s">
        <v>245</v>
      </c>
      <c r="E116" s="40"/>
      <c r="F116" s="230" t="s">
        <v>727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" customFormat="1" ht="16.5" customHeight="1">
      <c r="B117" s="39"/>
      <c r="C117" s="217" t="s">
        <v>651</v>
      </c>
      <c r="D117" s="217" t="s">
        <v>238</v>
      </c>
      <c r="E117" s="218" t="s">
        <v>728</v>
      </c>
      <c r="F117" s="219" t="s">
        <v>729</v>
      </c>
      <c r="G117" s="220" t="s">
        <v>276</v>
      </c>
      <c r="H117" s="221">
        <v>1</v>
      </c>
      <c r="I117" s="222"/>
      <c r="J117" s="223">
        <f>ROUND(I117*H117,2)</f>
        <v>0</v>
      </c>
      <c r="K117" s="219" t="s">
        <v>686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687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687</v>
      </c>
      <c r="BM117" s="18" t="s">
        <v>1432</v>
      </c>
    </row>
    <row r="118" s="1" customFormat="1">
      <c r="B118" s="39"/>
      <c r="C118" s="40"/>
      <c r="D118" s="229" t="s">
        <v>245</v>
      </c>
      <c r="E118" s="40"/>
      <c r="F118" s="230" t="s">
        <v>729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" customFormat="1" ht="16.5" customHeight="1">
      <c r="B119" s="39"/>
      <c r="C119" s="217" t="s">
        <v>647</v>
      </c>
      <c r="D119" s="217" t="s">
        <v>238</v>
      </c>
      <c r="E119" s="218" t="s">
        <v>731</v>
      </c>
      <c r="F119" s="219" t="s">
        <v>732</v>
      </c>
      <c r="G119" s="220" t="s">
        <v>276</v>
      </c>
      <c r="H119" s="221">
        <v>1</v>
      </c>
      <c r="I119" s="222"/>
      <c r="J119" s="223">
        <f>ROUND(I119*H119,2)</f>
        <v>0</v>
      </c>
      <c r="K119" s="219" t="s">
        <v>686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687</v>
      </c>
      <c r="AT119" s="18" t="s">
        <v>238</v>
      </c>
      <c r="AU119" s="18" t="s">
        <v>81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687</v>
      </c>
      <c r="BM119" s="18" t="s">
        <v>1433</v>
      </c>
    </row>
    <row r="120" s="1" customFormat="1">
      <c r="B120" s="39"/>
      <c r="C120" s="40"/>
      <c r="D120" s="229" t="s">
        <v>245</v>
      </c>
      <c r="E120" s="40"/>
      <c r="F120" s="230" t="s">
        <v>732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81</v>
      </c>
    </row>
    <row r="121" s="1" customFormat="1" ht="16.5" customHeight="1">
      <c r="B121" s="39"/>
      <c r="C121" s="217" t="s">
        <v>7</v>
      </c>
      <c r="D121" s="217" t="s">
        <v>238</v>
      </c>
      <c r="E121" s="218" t="s">
        <v>734</v>
      </c>
      <c r="F121" s="219" t="s">
        <v>735</v>
      </c>
      <c r="G121" s="220" t="s">
        <v>318</v>
      </c>
      <c r="H121" s="221">
        <v>43</v>
      </c>
      <c r="I121" s="222"/>
      <c r="J121" s="223">
        <f>ROUND(I121*H121,2)</f>
        <v>0</v>
      </c>
      <c r="K121" s="219" t="s">
        <v>686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687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687</v>
      </c>
      <c r="BM121" s="18" t="s">
        <v>1434</v>
      </c>
    </row>
    <row r="122" s="1" customFormat="1">
      <c r="B122" s="39"/>
      <c r="C122" s="40"/>
      <c r="D122" s="229" t="s">
        <v>245</v>
      </c>
      <c r="E122" s="40"/>
      <c r="F122" s="230" t="s">
        <v>737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" customFormat="1" ht="16.5" customHeight="1">
      <c r="B123" s="39"/>
      <c r="C123" s="217" t="s">
        <v>473</v>
      </c>
      <c r="D123" s="217" t="s">
        <v>238</v>
      </c>
      <c r="E123" s="218" t="s">
        <v>1435</v>
      </c>
      <c r="F123" s="219" t="s">
        <v>747</v>
      </c>
      <c r="G123" s="220" t="s">
        <v>318</v>
      </c>
      <c r="H123" s="221">
        <v>38</v>
      </c>
      <c r="I123" s="222"/>
      <c r="J123" s="223">
        <f>ROUND(I123*H123,2)</f>
        <v>0</v>
      </c>
      <c r="K123" s="219" t="s">
        <v>19</v>
      </c>
      <c r="L123" s="44"/>
      <c r="M123" s="224" t="s">
        <v>19</v>
      </c>
      <c r="N123" s="225" t="s">
        <v>43</v>
      </c>
      <c r="O123" s="80"/>
      <c r="P123" s="226">
        <f>O123*H123</f>
        <v>0</v>
      </c>
      <c r="Q123" s="226">
        <v>0.040000000000000001</v>
      </c>
      <c r="R123" s="226">
        <f>Q123*H123</f>
        <v>1.52</v>
      </c>
      <c r="S123" s="226">
        <v>0.092999999999999999</v>
      </c>
      <c r="T123" s="227">
        <f>S123*H123</f>
        <v>3.5339999999999998</v>
      </c>
      <c r="AR123" s="18" t="s">
        <v>687</v>
      </c>
      <c r="AT123" s="18" t="s">
        <v>238</v>
      </c>
      <c r="AU123" s="18" t="s">
        <v>81</v>
      </c>
      <c r="AY123" s="18" t="s">
        <v>236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79</v>
      </c>
      <c r="BK123" s="228">
        <f>ROUND(I123*H123,2)</f>
        <v>0</v>
      </c>
      <c r="BL123" s="18" t="s">
        <v>687</v>
      </c>
      <c r="BM123" s="18" t="s">
        <v>1436</v>
      </c>
    </row>
    <row r="124" s="1" customFormat="1">
      <c r="B124" s="39"/>
      <c r="C124" s="40"/>
      <c r="D124" s="229" t="s">
        <v>245</v>
      </c>
      <c r="E124" s="40"/>
      <c r="F124" s="230" t="s">
        <v>749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245</v>
      </c>
      <c r="AU124" s="18" t="s">
        <v>81</v>
      </c>
    </row>
    <row r="125" s="1" customFormat="1" ht="16.5" customHeight="1">
      <c r="B125" s="39"/>
      <c r="C125" s="260" t="s">
        <v>480</v>
      </c>
      <c r="D125" s="260" t="s">
        <v>680</v>
      </c>
      <c r="E125" s="261" t="s">
        <v>1437</v>
      </c>
      <c r="F125" s="262" t="s">
        <v>1438</v>
      </c>
      <c r="G125" s="263" t="s">
        <v>692</v>
      </c>
      <c r="H125" s="264">
        <v>38</v>
      </c>
      <c r="I125" s="265"/>
      <c r="J125" s="266">
        <f>ROUND(I125*H125,2)</f>
        <v>0</v>
      </c>
      <c r="K125" s="262" t="s">
        <v>19</v>
      </c>
      <c r="L125" s="267"/>
      <c r="M125" s="268" t="s">
        <v>19</v>
      </c>
      <c r="N125" s="269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693</v>
      </c>
      <c r="AT125" s="18" t="s">
        <v>680</v>
      </c>
      <c r="AU125" s="18" t="s">
        <v>81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693</v>
      </c>
      <c r="BM125" s="18" t="s">
        <v>1439</v>
      </c>
    </row>
    <row r="126" s="1" customFormat="1">
      <c r="B126" s="39"/>
      <c r="C126" s="40"/>
      <c r="D126" s="229" t="s">
        <v>245</v>
      </c>
      <c r="E126" s="40"/>
      <c r="F126" s="230" t="s">
        <v>1438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81</v>
      </c>
    </row>
    <row r="127" s="1" customFormat="1" ht="16.5" customHeight="1">
      <c r="B127" s="39"/>
      <c r="C127" s="217" t="s">
        <v>653</v>
      </c>
      <c r="D127" s="217" t="s">
        <v>238</v>
      </c>
      <c r="E127" s="218" t="s">
        <v>1440</v>
      </c>
      <c r="F127" s="219" t="s">
        <v>1441</v>
      </c>
      <c r="G127" s="220" t="s">
        <v>318</v>
      </c>
      <c r="H127" s="221">
        <v>10</v>
      </c>
      <c r="I127" s="222"/>
      <c r="J127" s="223">
        <f>ROUND(I127*H127,2)</f>
        <v>0</v>
      </c>
      <c r="K127" s="219" t="s">
        <v>686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0.13538</v>
      </c>
      <c r="R127" s="226">
        <f>Q127*H127</f>
        <v>1.3538000000000001</v>
      </c>
      <c r="S127" s="226">
        <v>0.072999999999999995</v>
      </c>
      <c r="T127" s="227">
        <f>S127*H127</f>
        <v>0.72999999999999998</v>
      </c>
      <c r="AR127" s="18" t="s">
        <v>687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687</v>
      </c>
      <c r="BM127" s="18" t="s">
        <v>1442</v>
      </c>
    </row>
    <row r="128" s="1" customFormat="1">
      <c r="B128" s="39"/>
      <c r="C128" s="40"/>
      <c r="D128" s="229" t="s">
        <v>245</v>
      </c>
      <c r="E128" s="40"/>
      <c r="F128" s="230" t="s">
        <v>1443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" customFormat="1" ht="16.5" customHeight="1">
      <c r="B129" s="39"/>
      <c r="C129" s="260" t="s">
        <v>640</v>
      </c>
      <c r="D129" s="260" t="s">
        <v>680</v>
      </c>
      <c r="E129" s="261" t="s">
        <v>1444</v>
      </c>
      <c r="F129" s="262" t="s">
        <v>1445</v>
      </c>
      <c r="G129" s="263" t="s">
        <v>318</v>
      </c>
      <c r="H129" s="264">
        <v>10</v>
      </c>
      <c r="I129" s="265"/>
      <c r="J129" s="266">
        <f>ROUND(I129*H129,2)</f>
        <v>0</v>
      </c>
      <c r="K129" s="262" t="s">
        <v>686</v>
      </c>
      <c r="L129" s="267"/>
      <c r="M129" s="268" t="s">
        <v>19</v>
      </c>
      <c r="N129" s="269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693</v>
      </c>
      <c r="AT129" s="18" t="s">
        <v>680</v>
      </c>
      <c r="AU129" s="18" t="s">
        <v>81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693</v>
      </c>
      <c r="BM129" s="18" t="s">
        <v>1446</v>
      </c>
    </row>
    <row r="130" s="1" customFormat="1">
      <c r="B130" s="39"/>
      <c r="C130" s="40"/>
      <c r="D130" s="229" t="s">
        <v>245</v>
      </c>
      <c r="E130" s="40"/>
      <c r="F130" s="230" t="s">
        <v>1445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81</v>
      </c>
    </row>
    <row r="131" s="1" customFormat="1" ht="16.5" customHeight="1">
      <c r="B131" s="39"/>
      <c r="C131" s="260" t="s">
        <v>645</v>
      </c>
      <c r="D131" s="260" t="s">
        <v>680</v>
      </c>
      <c r="E131" s="261" t="s">
        <v>767</v>
      </c>
      <c r="F131" s="262" t="s">
        <v>768</v>
      </c>
      <c r="G131" s="263" t="s">
        <v>692</v>
      </c>
      <c r="H131" s="264">
        <v>1</v>
      </c>
      <c r="I131" s="265"/>
      <c r="J131" s="266">
        <f>ROUND(I131*H131,2)</f>
        <v>0</v>
      </c>
      <c r="K131" s="262" t="s">
        <v>686</v>
      </c>
      <c r="L131" s="267"/>
      <c r="M131" s="268" t="s">
        <v>19</v>
      </c>
      <c r="N131" s="269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693</v>
      </c>
      <c r="AT131" s="18" t="s">
        <v>680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693</v>
      </c>
      <c r="BM131" s="18" t="s">
        <v>1447</v>
      </c>
    </row>
    <row r="132" s="1" customFormat="1">
      <c r="B132" s="39"/>
      <c r="C132" s="40"/>
      <c r="D132" s="229" t="s">
        <v>245</v>
      </c>
      <c r="E132" s="40"/>
      <c r="F132" s="230" t="s">
        <v>768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" customFormat="1" ht="16.5" customHeight="1">
      <c r="B133" s="39"/>
      <c r="C133" s="217" t="s">
        <v>486</v>
      </c>
      <c r="D133" s="217" t="s">
        <v>238</v>
      </c>
      <c r="E133" s="218" t="s">
        <v>777</v>
      </c>
      <c r="F133" s="219" t="s">
        <v>778</v>
      </c>
      <c r="G133" s="220" t="s">
        <v>276</v>
      </c>
      <c r="H133" s="221">
        <v>2</v>
      </c>
      <c r="I133" s="222"/>
      <c r="J133" s="223">
        <f>ROUND(I133*H133,2)</f>
        <v>0</v>
      </c>
      <c r="K133" s="219" t="s">
        <v>1412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0.154</v>
      </c>
      <c r="R133" s="226">
        <f>Q133*H133</f>
        <v>0.308</v>
      </c>
      <c r="S133" s="226">
        <v>0.186</v>
      </c>
      <c r="T133" s="227">
        <f>S133*H133</f>
        <v>0.372</v>
      </c>
      <c r="AR133" s="18" t="s">
        <v>687</v>
      </c>
      <c r="AT133" s="18" t="s">
        <v>238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687</v>
      </c>
      <c r="BM133" s="18" t="s">
        <v>1448</v>
      </c>
    </row>
    <row r="134" s="1" customFormat="1">
      <c r="B134" s="39"/>
      <c r="C134" s="40"/>
      <c r="D134" s="229" t="s">
        <v>245</v>
      </c>
      <c r="E134" s="40"/>
      <c r="F134" s="230" t="s">
        <v>780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" customFormat="1" ht="16.5" customHeight="1">
      <c r="B135" s="39"/>
      <c r="C135" s="217" t="s">
        <v>498</v>
      </c>
      <c r="D135" s="217" t="s">
        <v>238</v>
      </c>
      <c r="E135" s="218" t="s">
        <v>1449</v>
      </c>
      <c r="F135" s="219" t="s">
        <v>1450</v>
      </c>
      <c r="G135" s="220" t="s">
        <v>318</v>
      </c>
      <c r="H135" s="221">
        <v>43</v>
      </c>
      <c r="I135" s="222"/>
      <c r="J135" s="223">
        <f>ROUND(I135*H135,2)</f>
        <v>0</v>
      </c>
      <c r="K135" s="219" t="s">
        <v>19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687</v>
      </c>
      <c r="AT135" s="18" t="s">
        <v>238</v>
      </c>
      <c r="AU135" s="18" t="s">
        <v>81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687</v>
      </c>
      <c r="BM135" s="18" t="s">
        <v>1451</v>
      </c>
    </row>
    <row r="136" s="1" customFormat="1">
      <c r="B136" s="39"/>
      <c r="C136" s="40"/>
      <c r="D136" s="229" t="s">
        <v>245</v>
      </c>
      <c r="E136" s="40"/>
      <c r="F136" s="230" t="s">
        <v>1452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81</v>
      </c>
    </row>
    <row r="137" s="1" customFormat="1" ht="16.5" customHeight="1">
      <c r="B137" s="39"/>
      <c r="C137" s="217" t="s">
        <v>622</v>
      </c>
      <c r="D137" s="217" t="s">
        <v>238</v>
      </c>
      <c r="E137" s="218" t="s">
        <v>793</v>
      </c>
      <c r="F137" s="219" t="s">
        <v>794</v>
      </c>
      <c r="G137" s="220" t="s">
        <v>241</v>
      </c>
      <c r="H137" s="221">
        <v>4.6360000000000001</v>
      </c>
      <c r="I137" s="222"/>
      <c r="J137" s="223">
        <f>ROUND(I137*H137,2)</f>
        <v>0</v>
      </c>
      <c r="K137" s="219" t="s">
        <v>1412</v>
      </c>
      <c r="L137" s="44"/>
      <c r="M137" s="224" t="s">
        <v>19</v>
      </c>
      <c r="N137" s="225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687</v>
      </c>
      <c r="AT137" s="18" t="s">
        <v>238</v>
      </c>
      <c r="AU137" s="18" t="s">
        <v>81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687</v>
      </c>
      <c r="BM137" s="18" t="s">
        <v>1453</v>
      </c>
    </row>
    <row r="138" s="1" customFormat="1">
      <c r="B138" s="39"/>
      <c r="C138" s="40"/>
      <c r="D138" s="229" t="s">
        <v>245</v>
      </c>
      <c r="E138" s="40"/>
      <c r="F138" s="230" t="s">
        <v>796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81</v>
      </c>
    </row>
    <row r="139" s="1" customFormat="1" ht="16.5" customHeight="1">
      <c r="B139" s="39"/>
      <c r="C139" s="217" t="s">
        <v>626</v>
      </c>
      <c r="D139" s="217" t="s">
        <v>238</v>
      </c>
      <c r="E139" s="218" t="s">
        <v>797</v>
      </c>
      <c r="F139" s="219" t="s">
        <v>798</v>
      </c>
      <c r="G139" s="220" t="s">
        <v>241</v>
      </c>
      <c r="H139" s="221">
        <v>70.680000000000007</v>
      </c>
      <c r="I139" s="222"/>
      <c r="J139" s="223">
        <f>ROUND(I139*H139,2)</f>
        <v>0</v>
      </c>
      <c r="K139" s="219" t="s">
        <v>1412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687</v>
      </c>
      <c r="AT139" s="18" t="s">
        <v>238</v>
      </c>
      <c r="AU139" s="18" t="s">
        <v>81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687</v>
      </c>
      <c r="BM139" s="18" t="s">
        <v>1454</v>
      </c>
    </row>
    <row r="140" s="1" customFormat="1">
      <c r="B140" s="39"/>
      <c r="C140" s="40"/>
      <c r="D140" s="229" t="s">
        <v>245</v>
      </c>
      <c r="E140" s="40"/>
      <c r="F140" s="230" t="s">
        <v>800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81</v>
      </c>
    </row>
    <row r="141" s="12" customFormat="1">
      <c r="B141" s="233"/>
      <c r="C141" s="234"/>
      <c r="D141" s="229" t="s">
        <v>249</v>
      </c>
      <c r="E141" s="234"/>
      <c r="F141" s="236" t="s">
        <v>1455</v>
      </c>
      <c r="G141" s="234"/>
      <c r="H141" s="237">
        <v>70.680000000000007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249</v>
      </c>
      <c r="AU141" s="243" t="s">
        <v>81</v>
      </c>
      <c r="AV141" s="12" t="s">
        <v>81</v>
      </c>
      <c r="AW141" s="12" t="s">
        <v>4</v>
      </c>
      <c r="AX141" s="12" t="s">
        <v>79</v>
      </c>
      <c r="AY141" s="243" t="s">
        <v>236</v>
      </c>
    </row>
    <row r="142" s="1" customFormat="1" ht="16.5" customHeight="1">
      <c r="B142" s="39"/>
      <c r="C142" s="217" t="s">
        <v>633</v>
      </c>
      <c r="D142" s="217" t="s">
        <v>238</v>
      </c>
      <c r="E142" s="218" t="s">
        <v>802</v>
      </c>
      <c r="F142" s="219" t="s">
        <v>803</v>
      </c>
      <c r="G142" s="220" t="s">
        <v>241</v>
      </c>
      <c r="H142" s="221">
        <v>4.6360000000000001</v>
      </c>
      <c r="I142" s="222"/>
      <c r="J142" s="223">
        <f>ROUND(I142*H142,2)</f>
        <v>0</v>
      </c>
      <c r="K142" s="219" t="s">
        <v>1412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687</v>
      </c>
      <c r="AT142" s="18" t="s">
        <v>238</v>
      </c>
      <c r="AU142" s="18" t="s">
        <v>81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687</v>
      </c>
      <c r="BM142" s="18" t="s">
        <v>1456</v>
      </c>
    </row>
    <row r="143" s="1" customFormat="1">
      <c r="B143" s="39"/>
      <c r="C143" s="40"/>
      <c r="D143" s="229" t="s">
        <v>245</v>
      </c>
      <c r="E143" s="40"/>
      <c r="F143" s="230" t="s">
        <v>1457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81</v>
      </c>
    </row>
    <row r="144" s="11" customFormat="1" ht="25.92" customHeight="1">
      <c r="B144" s="201"/>
      <c r="C144" s="202"/>
      <c r="D144" s="203" t="s">
        <v>71</v>
      </c>
      <c r="E144" s="204" t="s">
        <v>1458</v>
      </c>
      <c r="F144" s="204" t="s">
        <v>1459</v>
      </c>
      <c r="G144" s="202"/>
      <c r="H144" s="202"/>
      <c r="I144" s="205"/>
      <c r="J144" s="206">
        <f>BK144</f>
        <v>0</v>
      </c>
      <c r="K144" s="202"/>
      <c r="L144" s="207"/>
      <c r="M144" s="208"/>
      <c r="N144" s="209"/>
      <c r="O144" s="209"/>
      <c r="P144" s="210">
        <f>P145</f>
        <v>0</v>
      </c>
      <c r="Q144" s="209"/>
      <c r="R144" s="210">
        <f>R145</f>
        <v>0</v>
      </c>
      <c r="S144" s="209"/>
      <c r="T144" s="211">
        <f>T145</f>
        <v>0</v>
      </c>
      <c r="AR144" s="212" t="s">
        <v>243</v>
      </c>
      <c r="AT144" s="213" t="s">
        <v>71</v>
      </c>
      <c r="AU144" s="213" t="s">
        <v>72</v>
      </c>
      <c r="AY144" s="212" t="s">
        <v>236</v>
      </c>
      <c r="BK144" s="214">
        <f>BK145</f>
        <v>0</v>
      </c>
    </row>
    <row r="145" s="11" customFormat="1" ht="22.8" customHeight="1">
      <c r="B145" s="201"/>
      <c r="C145" s="202"/>
      <c r="D145" s="203" t="s">
        <v>71</v>
      </c>
      <c r="E145" s="215" t="s">
        <v>1460</v>
      </c>
      <c r="F145" s="215" t="s">
        <v>1461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SUM(P146:P149)</f>
        <v>0</v>
      </c>
      <c r="Q145" s="209"/>
      <c r="R145" s="210">
        <f>SUM(R146:R149)</f>
        <v>0</v>
      </c>
      <c r="S145" s="209"/>
      <c r="T145" s="211">
        <f>SUM(T146:T149)</f>
        <v>0</v>
      </c>
      <c r="AR145" s="212" t="s">
        <v>243</v>
      </c>
      <c r="AT145" s="213" t="s">
        <v>71</v>
      </c>
      <c r="AU145" s="213" t="s">
        <v>79</v>
      </c>
      <c r="AY145" s="212" t="s">
        <v>236</v>
      </c>
      <c r="BK145" s="214">
        <f>SUM(BK146:BK149)</f>
        <v>0</v>
      </c>
    </row>
    <row r="146" s="1" customFormat="1" ht="16.5" customHeight="1">
      <c r="B146" s="39"/>
      <c r="C146" s="217" t="s">
        <v>575</v>
      </c>
      <c r="D146" s="217" t="s">
        <v>238</v>
      </c>
      <c r="E146" s="218" t="s">
        <v>1462</v>
      </c>
      <c r="F146" s="219" t="s">
        <v>1463</v>
      </c>
      <c r="G146" s="220" t="s">
        <v>318</v>
      </c>
      <c r="H146" s="221">
        <v>43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1464</v>
      </c>
      <c r="AT146" s="18" t="s">
        <v>238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1464</v>
      </c>
      <c r="BM146" s="18" t="s">
        <v>1465</v>
      </c>
    </row>
    <row r="147" s="1" customFormat="1">
      <c r="B147" s="39"/>
      <c r="C147" s="40"/>
      <c r="D147" s="229" t="s">
        <v>245</v>
      </c>
      <c r="E147" s="40"/>
      <c r="F147" s="230" t="s">
        <v>1463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" customFormat="1" ht="16.5" customHeight="1">
      <c r="B148" s="39"/>
      <c r="C148" s="217" t="s">
        <v>584</v>
      </c>
      <c r="D148" s="217" t="s">
        <v>238</v>
      </c>
      <c r="E148" s="218" t="s">
        <v>1466</v>
      </c>
      <c r="F148" s="219" t="s">
        <v>1467</v>
      </c>
      <c r="G148" s="220" t="s">
        <v>318</v>
      </c>
      <c r="H148" s="221">
        <v>43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1464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1464</v>
      </c>
      <c r="BM148" s="18" t="s">
        <v>1468</v>
      </c>
    </row>
    <row r="149" s="1" customFormat="1">
      <c r="B149" s="39"/>
      <c r="C149" s="40"/>
      <c r="D149" s="229" t="s">
        <v>245</v>
      </c>
      <c r="E149" s="40"/>
      <c r="F149" s="230" t="s">
        <v>1467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1" customFormat="1" ht="25.92" customHeight="1">
      <c r="B150" s="201"/>
      <c r="C150" s="202"/>
      <c r="D150" s="203" t="s">
        <v>71</v>
      </c>
      <c r="E150" s="204" t="s">
        <v>806</v>
      </c>
      <c r="F150" s="204" t="s">
        <v>107</v>
      </c>
      <c r="G150" s="202"/>
      <c r="H150" s="202"/>
      <c r="I150" s="205"/>
      <c r="J150" s="206">
        <f>BK150</f>
        <v>0</v>
      </c>
      <c r="K150" s="202"/>
      <c r="L150" s="207"/>
      <c r="M150" s="208"/>
      <c r="N150" s="209"/>
      <c r="O150" s="209"/>
      <c r="P150" s="210">
        <f>SUM(P151:P152)</f>
        <v>0</v>
      </c>
      <c r="Q150" s="209"/>
      <c r="R150" s="210">
        <f>SUM(R151:R152)</f>
        <v>0</v>
      </c>
      <c r="S150" s="209"/>
      <c r="T150" s="211">
        <f>SUM(T151:T152)</f>
        <v>0</v>
      </c>
      <c r="AR150" s="212" t="s">
        <v>243</v>
      </c>
      <c r="AT150" s="213" t="s">
        <v>71</v>
      </c>
      <c r="AU150" s="213" t="s">
        <v>72</v>
      </c>
      <c r="AY150" s="212" t="s">
        <v>236</v>
      </c>
      <c r="BK150" s="214">
        <f>SUM(BK151:BK152)</f>
        <v>0</v>
      </c>
    </row>
    <row r="151" s="1" customFormat="1" ht="16.5" customHeight="1">
      <c r="B151" s="39"/>
      <c r="C151" s="217" t="s">
        <v>607</v>
      </c>
      <c r="D151" s="217" t="s">
        <v>238</v>
      </c>
      <c r="E151" s="218" t="s">
        <v>1469</v>
      </c>
      <c r="F151" s="219" t="s">
        <v>1470</v>
      </c>
      <c r="G151" s="220" t="s">
        <v>276</v>
      </c>
      <c r="H151" s="221">
        <v>4</v>
      </c>
      <c r="I151" s="222"/>
      <c r="J151" s="223">
        <f>ROUND(I151*H151,2)</f>
        <v>0</v>
      </c>
      <c r="K151" s="219" t="s">
        <v>686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809</v>
      </c>
      <c r="AT151" s="18" t="s">
        <v>238</v>
      </c>
      <c r="AU151" s="18" t="s">
        <v>79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809</v>
      </c>
      <c r="BM151" s="18" t="s">
        <v>1471</v>
      </c>
    </row>
    <row r="152" s="1" customFormat="1">
      <c r="B152" s="39"/>
      <c r="C152" s="40"/>
      <c r="D152" s="229" t="s">
        <v>245</v>
      </c>
      <c r="E152" s="40"/>
      <c r="F152" s="230" t="s">
        <v>1472</v>
      </c>
      <c r="G152" s="40"/>
      <c r="H152" s="40"/>
      <c r="I152" s="144"/>
      <c r="J152" s="40"/>
      <c r="K152" s="40"/>
      <c r="L152" s="44"/>
      <c r="M152" s="247"/>
      <c r="N152" s="248"/>
      <c r="O152" s="248"/>
      <c r="P152" s="248"/>
      <c r="Q152" s="248"/>
      <c r="R152" s="248"/>
      <c r="S152" s="248"/>
      <c r="T152" s="249"/>
      <c r="AT152" s="18" t="s">
        <v>245</v>
      </c>
      <c r="AU152" s="18" t="s">
        <v>79</v>
      </c>
    </row>
    <row r="153" s="1" customFormat="1" ht="6.96" customHeight="1">
      <c r="B153" s="58"/>
      <c r="C153" s="59"/>
      <c r="D153" s="59"/>
      <c r="E153" s="59"/>
      <c r="F153" s="59"/>
      <c r="G153" s="59"/>
      <c r="H153" s="59"/>
      <c r="I153" s="168"/>
      <c r="J153" s="59"/>
      <c r="K153" s="59"/>
      <c r="L153" s="44"/>
    </row>
  </sheetData>
  <sheetProtection sheet="1" autoFilter="0" formatColumns="0" formatRows="0" objects="1" scenarios="1" spinCount="100000" saltValue="rhz1ZZhZe7400XY0OYgsYsbRzsM2rLTcwjCpjuwZh/h6EnBzTcHcRMtRXu5KmctwA79Rxj3W2Zq0rrCjgi2pnw==" hashValue="vSDB3EGutzmxpKlaMmxI/xTLdI9vyQli90gnNPPJeqprYcxMBr9eXcysj+uBYh3XXPXrAwQmsKRXo1z1Z1OFaQ==" algorithmName="SHA-512" password="CC35"/>
  <autoFilter ref="C96:K15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3:H83"/>
    <mergeCell ref="E87:H87"/>
    <mergeCell ref="E85:H85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1399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1473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ROUND(J91,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ROUND((SUM(BE91:BE99)),  2)</f>
        <v>0</v>
      </c>
      <c r="I37" s="157">
        <v>0.20999999999999999</v>
      </c>
      <c r="J37" s="156">
        <f>ROUND(((SUM(BE91:BE99))*I37),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ROUND((SUM(BF91:BF99)),  2)</f>
        <v>0</v>
      </c>
      <c r="I38" s="157">
        <v>0.14999999999999999</v>
      </c>
      <c r="J38" s="156">
        <f>ROUND(((SUM(BF91:BF99))*I38),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ROUND((SUM(BG91:BG99)),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ROUND((SUM(BH91:BH99)),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ROUND((SUM(BI91:BI99)),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1399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3/MAT - Materiál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J91</f>
        <v>0</v>
      </c>
      <c r="K67" s="40"/>
      <c r="L67" s="44"/>
      <c r="AU67" s="18" t="s">
        <v>218</v>
      </c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ht="16.5" customHeight="1">
      <c r="B79" s="22"/>
      <c r="C79" s="23"/>
      <c r="D79" s="23"/>
      <c r="E79" s="172" t="s">
        <v>1398</v>
      </c>
      <c r="F79" s="23"/>
      <c r="G79" s="23"/>
      <c r="H79" s="23"/>
      <c r="I79" s="137"/>
      <c r="J79" s="23"/>
      <c r="K79" s="23"/>
      <c r="L79" s="21"/>
    </row>
    <row r="80" ht="12" customHeight="1">
      <c r="B80" s="22"/>
      <c r="C80" s="33" t="s">
        <v>213</v>
      </c>
      <c r="D80" s="23"/>
      <c r="E80" s="23"/>
      <c r="F80" s="23"/>
      <c r="G80" s="23"/>
      <c r="H80" s="23"/>
      <c r="I80" s="137"/>
      <c r="J80" s="23"/>
      <c r="K80" s="23"/>
      <c r="L80" s="21"/>
    </row>
    <row r="81" s="1" customFormat="1" ht="16.5" customHeight="1">
      <c r="B81" s="39"/>
      <c r="C81" s="40"/>
      <c r="D81" s="40"/>
      <c r="E81" s="33" t="s">
        <v>1399</v>
      </c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672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65" t="str">
        <f>E13</f>
        <v>3/MAT - Materiál</v>
      </c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21</v>
      </c>
      <c r="D85" s="40"/>
      <c r="E85" s="40"/>
      <c r="F85" s="28" t="str">
        <f>F16</f>
        <v>ul. Horoměřická / Pod Habrovkou</v>
      </c>
      <c r="G85" s="40"/>
      <c r="H85" s="40"/>
      <c r="I85" s="146" t="s">
        <v>23</v>
      </c>
      <c r="J85" s="68" t="str">
        <f>IF(J16="","",J16)</f>
        <v>28. 1. 2019</v>
      </c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3.65" customHeight="1">
      <c r="B87" s="39"/>
      <c r="C87" s="33" t="s">
        <v>25</v>
      </c>
      <c r="D87" s="40"/>
      <c r="E87" s="40"/>
      <c r="F87" s="28" t="str">
        <f>E19</f>
        <v>TSK hl.m. Prahy, a.s.</v>
      </c>
      <c r="G87" s="40"/>
      <c r="H87" s="40"/>
      <c r="I87" s="146" t="s">
        <v>31</v>
      </c>
      <c r="J87" s="37" t="str">
        <f>E25</f>
        <v>AGA Letiště, spol. s r.o.</v>
      </c>
      <c r="K87" s="40"/>
      <c r="L87" s="44"/>
    </row>
    <row r="88" s="1" customFormat="1" ht="13.65" customHeight="1">
      <c r="B88" s="39"/>
      <c r="C88" s="33" t="s">
        <v>29</v>
      </c>
      <c r="D88" s="40"/>
      <c r="E88" s="40"/>
      <c r="F88" s="28" t="str">
        <f>IF(E22="","",E22)</f>
        <v>Vyplň údaj</v>
      </c>
      <c r="G88" s="40"/>
      <c r="H88" s="40"/>
      <c r="I88" s="146" t="s">
        <v>34</v>
      </c>
      <c r="J88" s="37" t="str">
        <f>E28</f>
        <v>Ing. Martin Krupička</v>
      </c>
      <c r="K88" s="40"/>
      <c r="L88" s="44"/>
    </row>
    <row r="89" s="1" customFormat="1" ht="10.32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0" customFormat="1" ht="29.28" customHeight="1">
      <c r="B90" s="191"/>
      <c r="C90" s="192" t="s">
        <v>222</v>
      </c>
      <c r="D90" s="193" t="s">
        <v>57</v>
      </c>
      <c r="E90" s="193" t="s">
        <v>53</v>
      </c>
      <c r="F90" s="193" t="s">
        <v>54</v>
      </c>
      <c r="G90" s="193" t="s">
        <v>223</v>
      </c>
      <c r="H90" s="193" t="s">
        <v>224</v>
      </c>
      <c r="I90" s="194" t="s">
        <v>225</v>
      </c>
      <c r="J90" s="193" t="s">
        <v>217</v>
      </c>
      <c r="K90" s="195" t="s">
        <v>226</v>
      </c>
      <c r="L90" s="196"/>
      <c r="M90" s="88" t="s">
        <v>19</v>
      </c>
      <c r="N90" s="89" t="s">
        <v>42</v>
      </c>
      <c r="O90" s="89" t="s">
        <v>227</v>
      </c>
      <c r="P90" s="89" t="s">
        <v>228</v>
      </c>
      <c r="Q90" s="89" t="s">
        <v>229</v>
      </c>
      <c r="R90" s="89" t="s">
        <v>230</v>
      </c>
      <c r="S90" s="89" t="s">
        <v>231</v>
      </c>
      <c r="T90" s="90" t="s">
        <v>232</v>
      </c>
    </row>
    <row r="91" s="1" customFormat="1" ht="22.8" customHeight="1">
      <c r="B91" s="39"/>
      <c r="C91" s="95" t="s">
        <v>233</v>
      </c>
      <c r="D91" s="40"/>
      <c r="E91" s="40"/>
      <c r="F91" s="40"/>
      <c r="G91" s="40"/>
      <c r="H91" s="40"/>
      <c r="I91" s="144"/>
      <c r="J91" s="197">
        <f>BK91</f>
        <v>0</v>
      </c>
      <c r="K91" s="40"/>
      <c r="L91" s="44"/>
      <c r="M91" s="91"/>
      <c r="N91" s="92"/>
      <c r="O91" s="92"/>
      <c r="P91" s="198">
        <f>SUM(P92:P99)</f>
        <v>0</v>
      </c>
      <c r="Q91" s="92"/>
      <c r="R91" s="198">
        <f>SUM(R92:R99)</f>
        <v>0</v>
      </c>
      <c r="S91" s="92"/>
      <c r="T91" s="199">
        <f>SUM(T92:T99)</f>
        <v>0</v>
      </c>
      <c r="AT91" s="18" t="s">
        <v>71</v>
      </c>
      <c r="AU91" s="18" t="s">
        <v>218</v>
      </c>
      <c r="BK91" s="200">
        <f>SUM(BK92:BK99)</f>
        <v>0</v>
      </c>
    </row>
    <row r="92" s="1" customFormat="1" ht="16.5" customHeight="1">
      <c r="B92" s="39"/>
      <c r="C92" s="260" t="s">
        <v>79</v>
      </c>
      <c r="D92" s="260" t="s">
        <v>680</v>
      </c>
      <c r="E92" s="261" t="s">
        <v>821</v>
      </c>
      <c r="F92" s="262" t="s">
        <v>1474</v>
      </c>
      <c r="G92" s="263" t="s">
        <v>318</v>
      </c>
      <c r="H92" s="264">
        <v>50</v>
      </c>
      <c r="I92" s="265"/>
      <c r="J92" s="266">
        <f>ROUND(I92*H92,2)</f>
        <v>0</v>
      </c>
      <c r="K92" s="262" t="s">
        <v>686</v>
      </c>
      <c r="L92" s="267"/>
      <c r="M92" s="268" t="s">
        <v>19</v>
      </c>
      <c r="N92" s="269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693</v>
      </c>
      <c r="AT92" s="18" t="s">
        <v>680</v>
      </c>
      <c r="AU92" s="18" t="s">
        <v>72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693</v>
      </c>
      <c r="BM92" s="18" t="s">
        <v>1475</v>
      </c>
    </row>
    <row r="93" s="1" customFormat="1">
      <c r="B93" s="39"/>
      <c r="C93" s="40"/>
      <c r="D93" s="229" t="s">
        <v>245</v>
      </c>
      <c r="E93" s="40"/>
      <c r="F93" s="230" t="s">
        <v>824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72</v>
      </c>
    </row>
    <row r="94" s="1" customFormat="1" ht="16.5" customHeight="1">
      <c r="B94" s="39"/>
      <c r="C94" s="260" t="s">
        <v>81</v>
      </c>
      <c r="D94" s="260" t="s">
        <v>680</v>
      </c>
      <c r="E94" s="261" t="s">
        <v>828</v>
      </c>
      <c r="F94" s="262" t="s">
        <v>829</v>
      </c>
      <c r="G94" s="263" t="s">
        <v>692</v>
      </c>
      <c r="H94" s="264">
        <v>1</v>
      </c>
      <c r="I94" s="265"/>
      <c r="J94" s="266">
        <f>ROUND(I94*H94,2)</f>
        <v>0</v>
      </c>
      <c r="K94" s="262" t="s">
        <v>686</v>
      </c>
      <c r="L94" s="267"/>
      <c r="M94" s="268" t="s">
        <v>19</v>
      </c>
      <c r="N94" s="269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305</v>
      </c>
      <c r="AT94" s="18" t="s">
        <v>680</v>
      </c>
      <c r="AU94" s="18" t="s">
        <v>72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243</v>
      </c>
      <c r="BM94" s="18" t="s">
        <v>1476</v>
      </c>
    </row>
    <row r="95" s="1" customFormat="1">
      <c r="B95" s="39"/>
      <c r="C95" s="40"/>
      <c r="D95" s="229" t="s">
        <v>245</v>
      </c>
      <c r="E95" s="40"/>
      <c r="F95" s="230" t="s">
        <v>829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72</v>
      </c>
    </row>
    <row r="96" s="1" customFormat="1" ht="16.5" customHeight="1">
      <c r="B96" s="39"/>
      <c r="C96" s="260" t="s">
        <v>101</v>
      </c>
      <c r="D96" s="260" t="s">
        <v>680</v>
      </c>
      <c r="E96" s="261" t="s">
        <v>831</v>
      </c>
      <c r="F96" s="262" t="s">
        <v>832</v>
      </c>
      <c r="G96" s="263" t="s">
        <v>276</v>
      </c>
      <c r="H96" s="264">
        <v>1</v>
      </c>
      <c r="I96" s="265"/>
      <c r="J96" s="266">
        <f>ROUND(I96*H96,2)</f>
        <v>0</v>
      </c>
      <c r="K96" s="262" t="s">
        <v>19</v>
      </c>
      <c r="L96" s="267"/>
      <c r="M96" s="268" t="s">
        <v>19</v>
      </c>
      <c r="N96" s="269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305</v>
      </c>
      <c r="AT96" s="18" t="s">
        <v>680</v>
      </c>
      <c r="AU96" s="18" t="s">
        <v>72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1477</v>
      </c>
    </row>
    <row r="97" s="1" customFormat="1">
      <c r="B97" s="39"/>
      <c r="C97" s="40"/>
      <c r="D97" s="229" t="s">
        <v>245</v>
      </c>
      <c r="E97" s="40"/>
      <c r="F97" s="230" t="s">
        <v>832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72</v>
      </c>
    </row>
    <row r="98" s="1" customFormat="1" ht="16.5" customHeight="1">
      <c r="B98" s="39"/>
      <c r="C98" s="260" t="s">
        <v>243</v>
      </c>
      <c r="D98" s="260" t="s">
        <v>680</v>
      </c>
      <c r="E98" s="261" t="s">
        <v>834</v>
      </c>
      <c r="F98" s="262" t="s">
        <v>835</v>
      </c>
      <c r="G98" s="263" t="s">
        <v>692</v>
      </c>
      <c r="H98" s="264">
        <v>1</v>
      </c>
      <c r="I98" s="265"/>
      <c r="J98" s="266">
        <f>ROUND(I98*H98,2)</f>
        <v>0</v>
      </c>
      <c r="K98" s="262" t="s">
        <v>19</v>
      </c>
      <c r="L98" s="267"/>
      <c r="M98" s="268" t="s">
        <v>19</v>
      </c>
      <c r="N98" s="269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305</v>
      </c>
      <c r="AT98" s="18" t="s">
        <v>680</v>
      </c>
      <c r="AU98" s="18" t="s">
        <v>72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1478</v>
      </c>
    </row>
    <row r="99" s="1" customFormat="1">
      <c r="B99" s="39"/>
      <c r="C99" s="40"/>
      <c r="D99" s="229" t="s">
        <v>245</v>
      </c>
      <c r="E99" s="40"/>
      <c r="F99" s="230" t="s">
        <v>835</v>
      </c>
      <c r="G99" s="40"/>
      <c r="H99" s="40"/>
      <c r="I99" s="144"/>
      <c r="J99" s="40"/>
      <c r="K99" s="40"/>
      <c r="L99" s="44"/>
      <c r="M99" s="247"/>
      <c r="N99" s="248"/>
      <c r="O99" s="248"/>
      <c r="P99" s="248"/>
      <c r="Q99" s="248"/>
      <c r="R99" s="248"/>
      <c r="S99" s="248"/>
      <c r="T99" s="249"/>
      <c r="AT99" s="18" t="s">
        <v>245</v>
      </c>
      <c r="AU99" s="18" t="s">
        <v>72</v>
      </c>
    </row>
    <row r="100" s="1" customFormat="1" ht="6.96" customHeight="1">
      <c r="B100" s="58"/>
      <c r="C100" s="59"/>
      <c r="D100" s="59"/>
      <c r="E100" s="59"/>
      <c r="F100" s="59"/>
      <c r="G100" s="59"/>
      <c r="H100" s="59"/>
      <c r="I100" s="168"/>
      <c r="J100" s="59"/>
      <c r="K100" s="59"/>
      <c r="L100" s="44"/>
    </row>
  </sheetData>
  <sheetProtection sheet="1" autoFilter="0" formatColumns="0" formatRows="0" objects="1" scenarios="1" spinCount="100000" saltValue="rS0bVV9KDkzrTeFRgIIpCBPE+jxnBRZSu2IKrcaiJNoHtiJHt4Ci2xDCd/7MYgcPqH+hBsHI0D50jkS3S01JmQ==" hashValue="CtTFD6ZoDB8pSm9NSrfp8S33FVgfvV27USWqSMaJ2BX8TWDG03ARqeDC7D68L1iFOF9Y5KYZSBOg2QxMYX6jgg==" algorithmName="SHA-512" password="CC35"/>
  <autoFilter ref="C90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7:H77"/>
    <mergeCell ref="E81:H81"/>
    <mergeCell ref="E79:H79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1399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1479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ROUND(J95,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ROUND((SUM(BE95:BE111)),  2)</f>
        <v>0</v>
      </c>
      <c r="I37" s="157">
        <v>0.20999999999999999</v>
      </c>
      <c r="J37" s="156">
        <f>ROUND(((SUM(BE95:BE111))*I37),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ROUND((SUM(BF95:BF111)),  2)</f>
        <v>0</v>
      </c>
      <c r="I38" s="157">
        <v>0.14999999999999999</v>
      </c>
      <c r="J38" s="156">
        <f>ROUND(((SUM(BF95:BF111))*I38),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ROUND((SUM(BG95:BG111)),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ROUND((SUM(BH95:BH111)),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ROUND((SUM(BI95:BI111)),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1399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3/OST - Ostatní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J95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J96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J97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J100</f>
        <v>0</v>
      </c>
      <c r="K70" s="122"/>
      <c r="L70" s="190"/>
    </row>
    <row r="71" s="8" customFormat="1" ht="24.96" customHeight="1">
      <c r="B71" s="178"/>
      <c r="C71" s="179"/>
      <c r="D71" s="180" t="s">
        <v>679</v>
      </c>
      <c r="E71" s="181"/>
      <c r="F71" s="181"/>
      <c r="G71" s="181"/>
      <c r="H71" s="181"/>
      <c r="I71" s="182"/>
      <c r="J71" s="183">
        <f>J103</f>
        <v>0</v>
      </c>
      <c r="K71" s="179"/>
      <c r="L71" s="184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221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Horoměřická S 071 - most, Praha 6, č. akce 999615</v>
      </c>
      <c r="F81" s="33"/>
      <c r="G81" s="33"/>
      <c r="H81" s="33"/>
      <c r="I81" s="144"/>
      <c r="J81" s="40"/>
      <c r="K81" s="40"/>
      <c r="L81" s="44"/>
    </row>
    <row r="82" ht="12" customHeight="1">
      <c r="B82" s="22"/>
      <c r="C82" s="33" t="s">
        <v>211</v>
      </c>
      <c r="D82" s="23"/>
      <c r="E82" s="23"/>
      <c r="F82" s="23"/>
      <c r="G82" s="23"/>
      <c r="H82" s="23"/>
      <c r="I82" s="137"/>
      <c r="J82" s="23"/>
      <c r="K82" s="23"/>
      <c r="L82" s="21"/>
    </row>
    <row r="83" ht="16.5" customHeight="1">
      <c r="B83" s="22"/>
      <c r="C83" s="23"/>
      <c r="D83" s="23"/>
      <c r="E83" s="172" t="s">
        <v>1398</v>
      </c>
      <c r="F83" s="23"/>
      <c r="G83" s="23"/>
      <c r="H83" s="23"/>
      <c r="I83" s="137"/>
      <c r="J83" s="23"/>
      <c r="K83" s="23"/>
      <c r="L83" s="21"/>
    </row>
    <row r="84" ht="12" customHeight="1">
      <c r="B84" s="22"/>
      <c r="C84" s="33" t="s">
        <v>213</v>
      </c>
      <c r="D84" s="23"/>
      <c r="E84" s="23"/>
      <c r="F84" s="23"/>
      <c r="G84" s="23"/>
      <c r="H84" s="23"/>
      <c r="I84" s="137"/>
      <c r="J84" s="23"/>
      <c r="K84" s="23"/>
      <c r="L84" s="21"/>
    </row>
    <row r="85" s="1" customFormat="1" ht="16.5" customHeight="1">
      <c r="B85" s="39"/>
      <c r="C85" s="40"/>
      <c r="D85" s="40"/>
      <c r="E85" s="33" t="s">
        <v>1399</v>
      </c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672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E13</f>
        <v>3/OST - Ostatní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F16</f>
        <v>ul. Horoměřická / Pod Habrovkou</v>
      </c>
      <c r="G89" s="40"/>
      <c r="H89" s="40"/>
      <c r="I89" s="146" t="s">
        <v>23</v>
      </c>
      <c r="J89" s="68" t="str">
        <f>IF(J16="","",J16)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E19</f>
        <v>TSK hl.m. Prahy, a.s.</v>
      </c>
      <c r="G91" s="40"/>
      <c r="H91" s="40"/>
      <c r="I91" s="146" t="s">
        <v>31</v>
      </c>
      <c r="J91" s="37" t="str">
        <f>E25</f>
        <v>AGA Letiště, spol. s 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IF(E22="","",E22)</f>
        <v>Vyplň údaj</v>
      </c>
      <c r="G92" s="40"/>
      <c r="H92" s="40"/>
      <c r="I92" s="146" t="s">
        <v>34</v>
      </c>
      <c r="J92" s="37" t="str">
        <f>E28</f>
        <v>Ing. Martin Krupička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P96+P103</f>
        <v>0</v>
      </c>
      <c r="Q95" s="92"/>
      <c r="R95" s="198">
        <f>R96+R103</f>
        <v>0</v>
      </c>
      <c r="S95" s="92"/>
      <c r="T95" s="199">
        <f>T96+T103</f>
        <v>0</v>
      </c>
      <c r="AT95" s="18" t="s">
        <v>71</v>
      </c>
      <c r="AU95" s="18" t="s">
        <v>218</v>
      </c>
      <c r="BK95" s="200">
        <f>BK96+BK103</f>
        <v>0</v>
      </c>
    </row>
    <row r="96" s="11" customFormat="1" ht="25.92" customHeight="1">
      <c r="B96" s="201"/>
      <c r="C96" s="202"/>
      <c r="D96" s="203" t="s">
        <v>71</v>
      </c>
      <c r="E96" s="204" t="s">
        <v>680</v>
      </c>
      <c r="F96" s="204" t="s">
        <v>681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P97+P100</f>
        <v>0</v>
      </c>
      <c r="Q96" s="209"/>
      <c r="R96" s="210">
        <f>R97+R100</f>
        <v>0</v>
      </c>
      <c r="S96" s="209"/>
      <c r="T96" s="211">
        <f>T97+T100</f>
        <v>0</v>
      </c>
      <c r="AR96" s="212" t="s">
        <v>101</v>
      </c>
      <c r="AT96" s="213" t="s">
        <v>71</v>
      </c>
      <c r="AU96" s="213" t="s">
        <v>72</v>
      </c>
      <c r="AY96" s="212" t="s">
        <v>236</v>
      </c>
      <c r="BK96" s="214">
        <f>BK97+BK100</f>
        <v>0</v>
      </c>
    </row>
    <row r="97" s="11" customFormat="1" ht="22.8" customHeight="1">
      <c r="B97" s="201"/>
      <c r="C97" s="202"/>
      <c r="D97" s="203" t="s">
        <v>71</v>
      </c>
      <c r="E97" s="215" t="s">
        <v>682</v>
      </c>
      <c r="F97" s="215" t="s">
        <v>683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SUM(P98:P99)</f>
        <v>0</v>
      </c>
      <c r="Q97" s="209"/>
      <c r="R97" s="210">
        <f>SUM(R98:R99)</f>
        <v>0</v>
      </c>
      <c r="S97" s="209"/>
      <c r="T97" s="211">
        <f>SUM(T98:T99)</f>
        <v>0</v>
      </c>
      <c r="AR97" s="212" t="s">
        <v>101</v>
      </c>
      <c r="AT97" s="213" t="s">
        <v>71</v>
      </c>
      <c r="AU97" s="213" t="s">
        <v>79</v>
      </c>
      <c r="AY97" s="212" t="s">
        <v>236</v>
      </c>
      <c r="BK97" s="214">
        <f>SUM(BK98:BK99)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1480</v>
      </c>
      <c r="F98" s="219" t="s">
        <v>1481</v>
      </c>
      <c r="G98" s="220" t="s">
        <v>276</v>
      </c>
      <c r="H98" s="221">
        <v>1</v>
      </c>
      <c r="I98" s="222"/>
      <c r="J98" s="223">
        <f>ROUND(I98*H98,2)</f>
        <v>0</v>
      </c>
      <c r="K98" s="219" t="s">
        <v>686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687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687</v>
      </c>
      <c r="BM98" s="18" t="s">
        <v>1482</v>
      </c>
    </row>
    <row r="99" s="1" customFormat="1">
      <c r="B99" s="39"/>
      <c r="C99" s="40"/>
      <c r="D99" s="229" t="s">
        <v>245</v>
      </c>
      <c r="E99" s="40"/>
      <c r="F99" s="230" t="s">
        <v>1483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1" customFormat="1" ht="22.8" customHeight="1">
      <c r="B100" s="201"/>
      <c r="C100" s="202"/>
      <c r="D100" s="203" t="s">
        <v>71</v>
      </c>
      <c r="E100" s="215" t="s">
        <v>721</v>
      </c>
      <c r="F100" s="215" t="s">
        <v>722</v>
      </c>
      <c r="G100" s="202"/>
      <c r="H100" s="202"/>
      <c r="I100" s="205"/>
      <c r="J100" s="216">
        <f>BK100</f>
        <v>0</v>
      </c>
      <c r="K100" s="202"/>
      <c r="L100" s="207"/>
      <c r="M100" s="208"/>
      <c r="N100" s="209"/>
      <c r="O100" s="209"/>
      <c r="P100" s="210">
        <f>SUM(P101:P102)</f>
        <v>0</v>
      </c>
      <c r="Q100" s="209"/>
      <c r="R100" s="210">
        <f>SUM(R101:R102)</f>
        <v>0</v>
      </c>
      <c r="S100" s="209"/>
      <c r="T100" s="211">
        <f>SUM(T101:T102)</f>
        <v>0</v>
      </c>
      <c r="AR100" s="212" t="s">
        <v>101</v>
      </c>
      <c r="AT100" s="213" t="s">
        <v>71</v>
      </c>
      <c r="AU100" s="213" t="s">
        <v>79</v>
      </c>
      <c r="AY100" s="212" t="s">
        <v>236</v>
      </c>
      <c r="BK100" s="214">
        <f>SUM(BK101:BK102)</f>
        <v>0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847</v>
      </c>
      <c r="F101" s="219" t="s">
        <v>1484</v>
      </c>
      <c r="G101" s="220" t="s">
        <v>276</v>
      </c>
      <c r="H101" s="221">
        <v>2</v>
      </c>
      <c r="I101" s="222"/>
      <c r="J101" s="223">
        <f>ROUND(I101*H101,2)</f>
        <v>0</v>
      </c>
      <c r="K101" s="219" t="s">
        <v>686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687</v>
      </c>
      <c r="AT101" s="18" t="s">
        <v>238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687</v>
      </c>
      <c r="BM101" s="18" t="s">
        <v>1485</v>
      </c>
    </row>
    <row r="102" s="1" customFormat="1">
      <c r="B102" s="39"/>
      <c r="C102" s="40"/>
      <c r="D102" s="229" t="s">
        <v>245</v>
      </c>
      <c r="E102" s="40"/>
      <c r="F102" s="230" t="s">
        <v>848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1" customFormat="1" ht="25.92" customHeight="1">
      <c r="B103" s="201"/>
      <c r="C103" s="202"/>
      <c r="D103" s="203" t="s">
        <v>71</v>
      </c>
      <c r="E103" s="204" t="s">
        <v>806</v>
      </c>
      <c r="F103" s="204" t="s">
        <v>107</v>
      </c>
      <c r="G103" s="202"/>
      <c r="H103" s="202"/>
      <c r="I103" s="205"/>
      <c r="J103" s="206">
        <f>BK103</f>
        <v>0</v>
      </c>
      <c r="K103" s="202"/>
      <c r="L103" s="207"/>
      <c r="M103" s="208"/>
      <c r="N103" s="209"/>
      <c r="O103" s="209"/>
      <c r="P103" s="210">
        <f>SUM(P104:P111)</f>
        <v>0</v>
      </c>
      <c r="Q103" s="209"/>
      <c r="R103" s="210">
        <f>SUM(R104:R111)</f>
        <v>0</v>
      </c>
      <c r="S103" s="209"/>
      <c r="T103" s="211">
        <f>SUM(T104:T111)</f>
        <v>0</v>
      </c>
      <c r="AR103" s="212" t="s">
        <v>243</v>
      </c>
      <c r="AT103" s="213" t="s">
        <v>71</v>
      </c>
      <c r="AU103" s="213" t="s">
        <v>72</v>
      </c>
      <c r="AY103" s="212" t="s">
        <v>236</v>
      </c>
      <c r="BK103" s="214">
        <f>SUM(BK104:BK111)</f>
        <v>0</v>
      </c>
    </row>
    <row r="104" s="1" customFormat="1" ht="16.5" customHeight="1">
      <c r="B104" s="39"/>
      <c r="C104" s="217" t="s">
        <v>101</v>
      </c>
      <c r="D104" s="217" t="s">
        <v>238</v>
      </c>
      <c r="E104" s="218" t="s">
        <v>850</v>
      </c>
      <c r="F104" s="219" t="s">
        <v>851</v>
      </c>
      <c r="G104" s="220" t="s">
        <v>501</v>
      </c>
      <c r="H104" s="221">
        <v>1</v>
      </c>
      <c r="I104" s="222"/>
      <c r="J104" s="223">
        <f>ROUND(I104*H104,2)</f>
        <v>0</v>
      </c>
      <c r="K104" s="219" t="s">
        <v>1412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809</v>
      </c>
      <c r="AT104" s="18" t="s">
        <v>238</v>
      </c>
      <c r="AU104" s="18" t="s">
        <v>79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809</v>
      </c>
      <c r="BM104" s="18" t="s">
        <v>1486</v>
      </c>
    </row>
    <row r="105" s="1" customFormat="1">
      <c r="B105" s="39"/>
      <c r="C105" s="40"/>
      <c r="D105" s="229" t="s">
        <v>245</v>
      </c>
      <c r="E105" s="40"/>
      <c r="F105" s="230" t="s">
        <v>853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79</v>
      </c>
    </row>
    <row r="106" s="1" customFormat="1" ht="16.5" customHeight="1">
      <c r="B106" s="39"/>
      <c r="C106" s="217" t="s">
        <v>300</v>
      </c>
      <c r="D106" s="217" t="s">
        <v>238</v>
      </c>
      <c r="E106" s="218" t="s">
        <v>854</v>
      </c>
      <c r="F106" s="219" t="s">
        <v>855</v>
      </c>
      <c r="G106" s="220" t="s">
        <v>501</v>
      </c>
      <c r="H106" s="221">
        <v>1</v>
      </c>
      <c r="I106" s="222"/>
      <c r="J106" s="223">
        <f>ROUND(I106*H106,2)</f>
        <v>0</v>
      </c>
      <c r="K106" s="219" t="s">
        <v>686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809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809</v>
      </c>
      <c r="BM106" s="18" t="s">
        <v>1487</v>
      </c>
    </row>
    <row r="107" s="1" customFormat="1">
      <c r="B107" s="39"/>
      <c r="C107" s="40"/>
      <c r="D107" s="229" t="s">
        <v>245</v>
      </c>
      <c r="E107" s="40"/>
      <c r="F107" s="230" t="s">
        <v>857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292</v>
      </c>
      <c r="D108" s="217" t="s">
        <v>238</v>
      </c>
      <c r="E108" s="218" t="s">
        <v>858</v>
      </c>
      <c r="F108" s="219" t="s">
        <v>1488</v>
      </c>
      <c r="G108" s="220" t="s">
        <v>276</v>
      </c>
      <c r="H108" s="221">
        <v>1</v>
      </c>
      <c r="I108" s="222"/>
      <c r="J108" s="223">
        <f>ROUND(I108*H108,2)</f>
        <v>0</v>
      </c>
      <c r="K108" s="219" t="s">
        <v>686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809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809</v>
      </c>
      <c r="BM108" s="18" t="s">
        <v>1489</v>
      </c>
    </row>
    <row r="109" s="1" customFormat="1">
      <c r="B109" s="39"/>
      <c r="C109" s="40"/>
      <c r="D109" s="229" t="s">
        <v>245</v>
      </c>
      <c r="E109" s="40"/>
      <c r="F109" s="230" t="s">
        <v>861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305</v>
      </c>
      <c r="D110" s="217" t="s">
        <v>238</v>
      </c>
      <c r="E110" s="218" t="s">
        <v>1490</v>
      </c>
      <c r="F110" s="219" t="s">
        <v>1491</v>
      </c>
      <c r="G110" s="220" t="s">
        <v>276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809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809</v>
      </c>
      <c r="BM110" s="18" t="s">
        <v>1492</v>
      </c>
    </row>
    <row r="111" s="1" customFormat="1">
      <c r="B111" s="39"/>
      <c r="C111" s="40"/>
      <c r="D111" s="229" t="s">
        <v>245</v>
      </c>
      <c r="E111" s="40"/>
      <c r="F111" s="230" t="s">
        <v>861</v>
      </c>
      <c r="G111" s="40"/>
      <c r="H111" s="40"/>
      <c r="I111" s="144"/>
      <c r="J111" s="40"/>
      <c r="K111" s="40"/>
      <c r="L111" s="44"/>
      <c r="M111" s="247"/>
      <c r="N111" s="248"/>
      <c r="O111" s="248"/>
      <c r="P111" s="248"/>
      <c r="Q111" s="248"/>
      <c r="R111" s="248"/>
      <c r="S111" s="248"/>
      <c r="T111" s="249"/>
      <c r="AT111" s="18" t="s">
        <v>245</v>
      </c>
      <c r="AU111" s="18" t="s">
        <v>79</v>
      </c>
    </row>
    <row r="112" s="1" customFormat="1" ht="6.96" customHeight="1">
      <c r="B112" s="58"/>
      <c r="C112" s="59"/>
      <c r="D112" s="59"/>
      <c r="E112" s="59"/>
      <c r="F112" s="59"/>
      <c r="G112" s="59"/>
      <c r="H112" s="59"/>
      <c r="I112" s="168"/>
      <c r="J112" s="59"/>
      <c r="K112" s="59"/>
      <c r="L112" s="44"/>
    </row>
  </sheetData>
  <sheetProtection sheet="1" autoFilter="0" formatColumns="0" formatRows="0" objects="1" scenarios="1" spinCount="100000" saltValue="YkEOqDuIA815LaorEhdYDVmha6s/YzvUkranWUDv9BYmvEA3Q953N6EDYODk/tS4/9y6Oc0oB1RKY0+QQ5petg==" hashValue="TN4nZyP1mex6POdCKDJmj3ze8o1GUDU2O2wmsVZ6NO1FV4ZJ00jw+d+7S2gExAzC7QMghOQZtJIE4UFxm2drxA==" algorithmName="SHA-512" password="CC35"/>
  <autoFilter ref="C94:K11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1:H81"/>
    <mergeCell ref="E85:H85"/>
    <mergeCell ref="E83:H83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212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214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ROUND(J87,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ROUND((SUM(BE87:BE100)),  2)</f>
        <v>0</v>
      </c>
      <c r="I35" s="157">
        <v>0.20999999999999999</v>
      </c>
      <c r="J35" s="156">
        <f>ROUND(((SUM(BE87:BE100))*I35),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ROUND((SUM(BF87:BF100)),  2)</f>
        <v>0</v>
      </c>
      <c r="I36" s="157">
        <v>0.14999999999999999</v>
      </c>
      <c r="J36" s="156">
        <f>ROUND(((SUM(BF87:BF100))*I36),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ROUND((SUM(BG87:BG100)),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ROUND((SUM(BH87:BH100)),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ROUND((SUM(BI87:BI100)),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212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01.1 - Sejmutí ornice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J87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219</v>
      </c>
      <c r="E64" s="181"/>
      <c r="F64" s="181"/>
      <c r="G64" s="181"/>
      <c r="H64" s="181"/>
      <c r="I64" s="182"/>
      <c r="J64" s="183">
        <f>J88</f>
        <v>0</v>
      </c>
      <c r="K64" s="179"/>
      <c r="L64" s="184"/>
    </row>
    <row r="65" s="9" customFormat="1" ht="19.92" customHeight="1">
      <c r="B65" s="185"/>
      <c r="C65" s="122"/>
      <c r="D65" s="186" t="s">
        <v>220</v>
      </c>
      <c r="E65" s="187"/>
      <c r="F65" s="187"/>
      <c r="G65" s="187"/>
      <c r="H65" s="187"/>
      <c r="I65" s="188"/>
      <c r="J65" s="189">
        <f>J89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221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Horoměřická S 071 - most, Praha 6, č. akce 999615</v>
      </c>
      <c r="F75" s="33"/>
      <c r="G75" s="33"/>
      <c r="H75" s="33"/>
      <c r="I75" s="144"/>
      <c r="J75" s="40"/>
      <c r="K75" s="40"/>
      <c r="L75" s="44"/>
    </row>
    <row r="76" ht="12" customHeight="1">
      <c r="B76" s="22"/>
      <c r="C76" s="33" t="s">
        <v>211</v>
      </c>
      <c r="D76" s="23"/>
      <c r="E76" s="23"/>
      <c r="F76" s="23"/>
      <c r="G76" s="23"/>
      <c r="H76" s="23"/>
      <c r="I76" s="137"/>
      <c r="J76" s="23"/>
      <c r="K76" s="23"/>
      <c r="L76" s="21"/>
    </row>
    <row r="77" s="1" customFormat="1" ht="16.5" customHeight="1">
      <c r="B77" s="39"/>
      <c r="C77" s="40"/>
      <c r="D77" s="40"/>
      <c r="E77" s="172" t="s">
        <v>212</v>
      </c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213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E11</f>
        <v>SO 01.1 - Sejmutí ornice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F14</f>
        <v>ul. Horoměřická / Pod Habrovkou</v>
      </c>
      <c r="G81" s="40"/>
      <c r="H81" s="40"/>
      <c r="I81" s="146" t="s">
        <v>23</v>
      </c>
      <c r="J81" s="68" t="str">
        <f>IF(J14="","",J14)</f>
        <v>28. 1. 2019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E17</f>
        <v>TSK hl.m. Prahy, a.s.</v>
      </c>
      <c r="G83" s="40"/>
      <c r="H83" s="40"/>
      <c r="I83" s="146" t="s">
        <v>31</v>
      </c>
      <c r="J83" s="37" t="str">
        <f>E23</f>
        <v>AGA Letiště, spol. s 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IF(E20="","",E20)</f>
        <v>Vyplň údaj</v>
      </c>
      <c r="G84" s="40"/>
      <c r="H84" s="40"/>
      <c r="I84" s="146" t="s">
        <v>34</v>
      </c>
      <c r="J84" s="37" t="str">
        <f>E26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222</v>
      </c>
      <c r="D86" s="193" t="s">
        <v>57</v>
      </c>
      <c r="E86" s="193" t="s">
        <v>53</v>
      </c>
      <c r="F86" s="193" t="s">
        <v>54</v>
      </c>
      <c r="G86" s="193" t="s">
        <v>223</v>
      </c>
      <c r="H86" s="193" t="s">
        <v>224</v>
      </c>
      <c r="I86" s="194" t="s">
        <v>225</v>
      </c>
      <c r="J86" s="193" t="s">
        <v>217</v>
      </c>
      <c r="K86" s="195" t="s">
        <v>226</v>
      </c>
      <c r="L86" s="196"/>
      <c r="M86" s="88" t="s">
        <v>19</v>
      </c>
      <c r="N86" s="89" t="s">
        <v>42</v>
      </c>
      <c r="O86" s="89" t="s">
        <v>227</v>
      </c>
      <c r="P86" s="89" t="s">
        <v>228</v>
      </c>
      <c r="Q86" s="89" t="s">
        <v>229</v>
      </c>
      <c r="R86" s="89" t="s">
        <v>230</v>
      </c>
      <c r="S86" s="89" t="s">
        <v>231</v>
      </c>
      <c r="T86" s="90" t="s">
        <v>232</v>
      </c>
    </row>
    <row r="87" s="1" customFormat="1" ht="22.8" customHeight="1">
      <c r="B87" s="39"/>
      <c r="C87" s="95" t="s">
        <v>233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</f>
        <v>0</v>
      </c>
      <c r="Q87" s="92"/>
      <c r="R87" s="198">
        <f>R88</f>
        <v>0</v>
      </c>
      <c r="S87" s="92"/>
      <c r="T87" s="199">
        <f>T88</f>
        <v>0</v>
      </c>
      <c r="AT87" s="18" t="s">
        <v>71</v>
      </c>
      <c r="AU87" s="18" t="s">
        <v>218</v>
      </c>
      <c r="BK87" s="200">
        <f>BK88</f>
        <v>0</v>
      </c>
    </row>
    <row r="88" s="11" customFormat="1" ht="25.92" customHeight="1">
      <c r="B88" s="201"/>
      <c r="C88" s="202"/>
      <c r="D88" s="203" t="s">
        <v>71</v>
      </c>
      <c r="E88" s="204" t="s">
        <v>234</v>
      </c>
      <c r="F88" s="204" t="s">
        <v>235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</f>
        <v>0</v>
      </c>
      <c r="Q88" s="209"/>
      <c r="R88" s="210">
        <f>R89</f>
        <v>0</v>
      </c>
      <c r="S88" s="209"/>
      <c r="T88" s="211">
        <f>T89</f>
        <v>0</v>
      </c>
      <c r="AR88" s="212" t="s">
        <v>79</v>
      </c>
      <c r="AT88" s="213" t="s">
        <v>71</v>
      </c>
      <c r="AU88" s="213" t="s">
        <v>72</v>
      </c>
      <c r="AY88" s="212" t="s">
        <v>236</v>
      </c>
      <c r="BK88" s="214">
        <f>BK89</f>
        <v>0</v>
      </c>
    </row>
    <row r="89" s="11" customFormat="1" ht="22.8" customHeight="1">
      <c r="B89" s="201"/>
      <c r="C89" s="202"/>
      <c r="D89" s="203" t="s">
        <v>71</v>
      </c>
      <c r="E89" s="215" t="s">
        <v>79</v>
      </c>
      <c r="F89" s="215" t="s">
        <v>237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SUM(P90:P100)</f>
        <v>0</v>
      </c>
      <c r="Q89" s="209"/>
      <c r="R89" s="210">
        <f>SUM(R90:R100)</f>
        <v>0</v>
      </c>
      <c r="S89" s="209"/>
      <c r="T89" s="211">
        <f>SUM(T90:T100)</f>
        <v>0</v>
      </c>
      <c r="AR89" s="212" t="s">
        <v>79</v>
      </c>
      <c r="AT89" s="213" t="s">
        <v>71</v>
      </c>
      <c r="AU89" s="213" t="s">
        <v>79</v>
      </c>
      <c r="AY89" s="212" t="s">
        <v>236</v>
      </c>
      <c r="BK89" s="214">
        <f>SUM(BK90:BK100)</f>
        <v>0</v>
      </c>
    </row>
    <row r="90" s="1" customFormat="1" ht="16.5" customHeight="1">
      <c r="B90" s="39"/>
      <c r="C90" s="217" t="s">
        <v>79</v>
      </c>
      <c r="D90" s="217" t="s">
        <v>238</v>
      </c>
      <c r="E90" s="218" t="s">
        <v>239</v>
      </c>
      <c r="F90" s="219" t="s">
        <v>240</v>
      </c>
      <c r="G90" s="220" t="s">
        <v>241</v>
      </c>
      <c r="H90" s="221">
        <v>146.02000000000001</v>
      </c>
      <c r="I90" s="222"/>
      <c r="J90" s="223">
        <f>ROUND(I90*H90,2)</f>
        <v>0</v>
      </c>
      <c r="K90" s="219" t="s">
        <v>242</v>
      </c>
      <c r="L90" s="44"/>
      <c r="M90" s="224" t="s">
        <v>19</v>
      </c>
      <c r="N90" s="225" t="s">
        <v>43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243</v>
      </c>
      <c r="AT90" s="18" t="s">
        <v>238</v>
      </c>
      <c r="AU90" s="18" t="s">
        <v>81</v>
      </c>
      <c r="AY90" s="18" t="s">
        <v>236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79</v>
      </c>
      <c r="BK90" s="228">
        <f>ROUND(I90*H90,2)</f>
        <v>0</v>
      </c>
      <c r="BL90" s="18" t="s">
        <v>243</v>
      </c>
      <c r="BM90" s="18" t="s">
        <v>244</v>
      </c>
    </row>
    <row r="91" s="1" customFormat="1">
      <c r="B91" s="39"/>
      <c r="C91" s="40"/>
      <c r="D91" s="229" t="s">
        <v>245</v>
      </c>
      <c r="E91" s="40"/>
      <c r="F91" s="230" t="s">
        <v>246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245</v>
      </c>
      <c r="AU91" s="18" t="s">
        <v>81</v>
      </c>
    </row>
    <row r="92" s="1" customFormat="1">
      <c r="B92" s="39"/>
      <c r="C92" s="40"/>
      <c r="D92" s="229" t="s">
        <v>247</v>
      </c>
      <c r="E92" s="40"/>
      <c r="F92" s="232" t="s">
        <v>248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247</v>
      </c>
      <c r="AU92" s="18" t="s">
        <v>81</v>
      </c>
    </row>
    <row r="93" s="12" customFormat="1">
      <c r="B93" s="233"/>
      <c r="C93" s="234"/>
      <c r="D93" s="229" t="s">
        <v>249</v>
      </c>
      <c r="E93" s="235" t="s">
        <v>19</v>
      </c>
      <c r="F93" s="236" t="s">
        <v>250</v>
      </c>
      <c r="G93" s="234"/>
      <c r="H93" s="237">
        <v>146.02000000000001</v>
      </c>
      <c r="I93" s="238"/>
      <c r="J93" s="234"/>
      <c r="K93" s="234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249</v>
      </c>
      <c r="AU93" s="243" t="s">
        <v>81</v>
      </c>
      <c r="AV93" s="12" t="s">
        <v>81</v>
      </c>
      <c r="AW93" s="12" t="s">
        <v>33</v>
      </c>
      <c r="AX93" s="12" t="s">
        <v>72</v>
      </c>
      <c r="AY93" s="243" t="s">
        <v>236</v>
      </c>
    </row>
    <row r="94" s="1" customFormat="1" ht="16.5" customHeight="1">
      <c r="B94" s="39"/>
      <c r="C94" s="217" t="s">
        <v>81</v>
      </c>
      <c r="D94" s="217" t="s">
        <v>238</v>
      </c>
      <c r="E94" s="218" t="s">
        <v>251</v>
      </c>
      <c r="F94" s="219" t="s">
        <v>252</v>
      </c>
      <c r="G94" s="220" t="s">
        <v>241</v>
      </c>
      <c r="H94" s="221">
        <v>146.02000000000001</v>
      </c>
      <c r="I94" s="222"/>
      <c r="J94" s="223">
        <f>ROUND(I94*H94,2)</f>
        <v>0</v>
      </c>
      <c r="K94" s="219" t="s">
        <v>19</v>
      </c>
      <c r="L94" s="44"/>
      <c r="M94" s="224" t="s">
        <v>19</v>
      </c>
      <c r="N94" s="225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243</v>
      </c>
      <c r="AT94" s="18" t="s">
        <v>238</v>
      </c>
      <c r="AU94" s="18" t="s">
        <v>81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243</v>
      </c>
      <c r="BM94" s="18" t="s">
        <v>253</v>
      </c>
    </row>
    <row r="95" s="1" customFormat="1">
      <c r="B95" s="39"/>
      <c r="C95" s="40"/>
      <c r="D95" s="229" t="s">
        <v>245</v>
      </c>
      <c r="E95" s="40"/>
      <c r="F95" s="230" t="s">
        <v>252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81</v>
      </c>
    </row>
    <row r="96" s="12" customFormat="1">
      <c r="B96" s="233"/>
      <c r="C96" s="234"/>
      <c r="D96" s="229" t="s">
        <v>249</v>
      </c>
      <c r="E96" s="235" t="s">
        <v>19</v>
      </c>
      <c r="F96" s="236" t="s">
        <v>250</v>
      </c>
      <c r="G96" s="234"/>
      <c r="H96" s="237">
        <v>146.02000000000001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249</v>
      </c>
      <c r="AU96" s="243" t="s">
        <v>81</v>
      </c>
      <c r="AV96" s="12" t="s">
        <v>81</v>
      </c>
      <c r="AW96" s="12" t="s">
        <v>33</v>
      </c>
      <c r="AX96" s="12" t="s">
        <v>72</v>
      </c>
      <c r="AY96" s="243" t="s">
        <v>236</v>
      </c>
    </row>
    <row r="97" s="1" customFormat="1" ht="16.5" customHeight="1">
      <c r="B97" s="39"/>
      <c r="C97" s="217" t="s">
        <v>101</v>
      </c>
      <c r="D97" s="217" t="s">
        <v>238</v>
      </c>
      <c r="E97" s="218" t="s">
        <v>254</v>
      </c>
      <c r="F97" s="219" t="s">
        <v>255</v>
      </c>
      <c r="G97" s="220" t="s">
        <v>256</v>
      </c>
      <c r="H97" s="221">
        <v>262.83600000000001</v>
      </c>
      <c r="I97" s="222"/>
      <c r="J97" s="223">
        <f>ROUND(I97*H97,2)</f>
        <v>0</v>
      </c>
      <c r="K97" s="219" t="s">
        <v>242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243</v>
      </c>
      <c r="AT97" s="18" t="s">
        <v>238</v>
      </c>
      <c r="AU97" s="18" t="s">
        <v>81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257</v>
      </c>
    </row>
    <row r="98" s="1" customFormat="1">
      <c r="B98" s="39"/>
      <c r="C98" s="40"/>
      <c r="D98" s="229" t="s">
        <v>245</v>
      </c>
      <c r="E98" s="40"/>
      <c r="F98" s="230" t="s">
        <v>258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81</v>
      </c>
    </row>
    <row r="99" s="12" customFormat="1">
      <c r="B99" s="233"/>
      <c r="C99" s="234"/>
      <c r="D99" s="229" t="s">
        <v>249</v>
      </c>
      <c r="E99" s="235" t="s">
        <v>19</v>
      </c>
      <c r="F99" s="236" t="s">
        <v>250</v>
      </c>
      <c r="G99" s="234"/>
      <c r="H99" s="237">
        <v>146.02000000000001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249</v>
      </c>
      <c r="AU99" s="243" t="s">
        <v>81</v>
      </c>
      <c r="AV99" s="12" t="s">
        <v>81</v>
      </c>
      <c r="AW99" s="12" t="s">
        <v>33</v>
      </c>
      <c r="AX99" s="12" t="s">
        <v>72</v>
      </c>
      <c r="AY99" s="243" t="s">
        <v>236</v>
      </c>
    </row>
    <row r="100" s="12" customFormat="1">
      <c r="B100" s="233"/>
      <c r="C100" s="234"/>
      <c r="D100" s="229" t="s">
        <v>249</v>
      </c>
      <c r="E100" s="234"/>
      <c r="F100" s="236" t="s">
        <v>259</v>
      </c>
      <c r="G100" s="234"/>
      <c r="H100" s="237">
        <v>262.83600000000001</v>
      </c>
      <c r="I100" s="238"/>
      <c r="J100" s="234"/>
      <c r="K100" s="234"/>
      <c r="L100" s="239"/>
      <c r="M100" s="244"/>
      <c r="N100" s="245"/>
      <c r="O100" s="245"/>
      <c r="P100" s="245"/>
      <c r="Q100" s="245"/>
      <c r="R100" s="245"/>
      <c r="S100" s="245"/>
      <c r="T100" s="246"/>
      <c r="AT100" s="243" t="s">
        <v>249</v>
      </c>
      <c r="AU100" s="243" t="s">
        <v>81</v>
      </c>
      <c r="AV100" s="12" t="s">
        <v>81</v>
      </c>
      <c r="AW100" s="12" t="s">
        <v>4</v>
      </c>
      <c r="AX100" s="12" t="s">
        <v>79</v>
      </c>
      <c r="AY100" s="243" t="s">
        <v>236</v>
      </c>
    </row>
    <row r="101" s="1" customFormat="1" ht="6.96" customHeight="1">
      <c r="B101" s="58"/>
      <c r="C101" s="59"/>
      <c r="D101" s="59"/>
      <c r="E101" s="59"/>
      <c r="F101" s="59"/>
      <c r="G101" s="59"/>
      <c r="H101" s="59"/>
      <c r="I101" s="168"/>
      <c r="J101" s="59"/>
      <c r="K101" s="59"/>
      <c r="L101" s="44"/>
    </row>
  </sheetData>
  <sheetProtection sheet="1" autoFilter="0" formatColumns="0" formatRows="0" objects="1" scenarios="1" spinCount="100000" saltValue="w5pqSwiKUSYYQ3YYqAWTIQqemtbsArPTBQsgLmnHNRzu+g2LJm8oWWwsOZVLzAZNqqSSk/LkIIrxkCTXYjCj/A==" hashValue="/2+ZYp4qBWHDJLNHpbqbHt+yJI24GS+G1z0CFaDY4ZwlDW7MgJgd8g6khxfBA2WytmwD9NfwFdS+Wnt0ETicmQ==" algorithmName="SHA-512" password="CC35"/>
  <autoFilter ref="C86:K10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1493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1494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ROUND((SUM(BE96:BE169)),  2)</f>
        <v>0</v>
      </c>
      <c r="I37" s="157">
        <v>0.20999999999999999</v>
      </c>
      <c r="J37" s="156">
        <f>ROUND(((SUM(BE96:BE169))*I37),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ROUND((SUM(BF96:BF169)),  2)</f>
        <v>0</v>
      </c>
      <c r="I38" s="157">
        <v>0.14999999999999999</v>
      </c>
      <c r="J38" s="156">
        <f>ROUND(((SUM(BF96:BF169))*I38),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ROUND((SUM(BG96:BG169)),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ROUND((SUM(BH96:BH169)),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ROUND((SUM(BI96:BI169)),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1493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4/M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J121</f>
        <v>0</v>
      </c>
      <c r="K70" s="122"/>
      <c r="L70" s="190"/>
    </row>
    <row r="71" s="8" customFormat="1" ht="24.96" customHeight="1">
      <c r="B71" s="178"/>
      <c r="C71" s="179"/>
      <c r="D71" s="180" t="s">
        <v>1401</v>
      </c>
      <c r="E71" s="181"/>
      <c r="F71" s="181"/>
      <c r="G71" s="181"/>
      <c r="H71" s="181"/>
      <c r="I71" s="182"/>
      <c r="J71" s="183">
        <f>J152</f>
        <v>0</v>
      </c>
      <c r="K71" s="179"/>
      <c r="L71" s="184"/>
    </row>
    <row r="72" s="9" customFormat="1" ht="19.92" customHeight="1">
      <c r="B72" s="185"/>
      <c r="C72" s="122"/>
      <c r="D72" s="186" t="s">
        <v>1402</v>
      </c>
      <c r="E72" s="187"/>
      <c r="F72" s="187"/>
      <c r="G72" s="187"/>
      <c r="H72" s="187"/>
      <c r="I72" s="188"/>
      <c r="J72" s="189">
        <f>J153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221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Horoměřická S 071 - most, Praha 6, č. akce 999615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211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1398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213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1493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672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4/M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>ul. Horoměřická / Pod Habrovkou</v>
      </c>
      <c r="G90" s="40"/>
      <c r="H90" s="40"/>
      <c r="I90" s="146" t="s">
        <v>23</v>
      </c>
      <c r="J90" s="68" t="str">
        <f>IF(J16="","",J16)</f>
        <v>28. 1. 2019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TSK hl.m. Prahy, a.s.</v>
      </c>
      <c r="G92" s="40"/>
      <c r="H92" s="40"/>
      <c r="I92" s="146" t="s">
        <v>31</v>
      </c>
      <c r="J92" s="37" t="str">
        <f>E25</f>
        <v>AGA Letiště, spol. s r.o.</v>
      </c>
      <c r="K92" s="40"/>
      <c r="L92" s="44"/>
    </row>
    <row r="93" s="1" customFormat="1" ht="13.65" customHeight="1">
      <c r="B93" s="39"/>
      <c r="C93" s="33" t="s">
        <v>29</v>
      </c>
      <c r="D93" s="40"/>
      <c r="E93" s="40"/>
      <c r="F93" s="28" t="str">
        <f>IF(E22="","",E22)</f>
        <v>Vyplň údaj</v>
      </c>
      <c r="G93" s="40"/>
      <c r="H93" s="40"/>
      <c r="I93" s="146" t="s">
        <v>34</v>
      </c>
      <c r="J93" s="37" t="str">
        <f>E28</f>
        <v>Ing. Martin Krupička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222</v>
      </c>
      <c r="D95" s="193" t="s">
        <v>57</v>
      </c>
      <c r="E95" s="193" t="s">
        <v>53</v>
      </c>
      <c r="F95" s="193" t="s">
        <v>54</v>
      </c>
      <c r="G95" s="193" t="s">
        <v>223</v>
      </c>
      <c r="H95" s="193" t="s">
        <v>224</v>
      </c>
      <c r="I95" s="194" t="s">
        <v>225</v>
      </c>
      <c r="J95" s="193" t="s">
        <v>217</v>
      </c>
      <c r="K95" s="195" t="s">
        <v>226</v>
      </c>
      <c r="L95" s="196"/>
      <c r="M95" s="88" t="s">
        <v>19</v>
      </c>
      <c r="N95" s="89" t="s">
        <v>42</v>
      </c>
      <c r="O95" s="89" t="s">
        <v>227</v>
      </c>
      <c r="P95" s="89" t="s">
        <v>228</v>
      </c>
      <c r="Q95" s="89" t="s">
        <v>229</v>
      </c>
      <c r="R95" s="89" t="s">
        <v>230</v>
      </c>
      <c r="S95" s="89" t="s">
        <v>231</v>
      </c>
      <c r="T95" s="90" t="s">
        <v>232</v>
      </c>
    </row>
    <row r="96" s="1" customFormat="1" ht="22.8" customHeight="1">
      <c r="B96" s="39"/>
      <c r="C96" s="95" t="s">
        <v>233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P97+P152</f>
        <v>0</v>
      </c>
      <c r="Q96" s="92"/>
      <c r="R96" s="198">
        <f>R97+R152</f>
        <v>1.228836</v>
      </c>
      <c r="S96" s="92"/>
      <c r="T96" s="199">
        <f>T97+T152</f>
        <v>4.9589999999999996</v>
      </c>
      <c r="AT96" s="18" t="s">
        <v>71</v>
      </c>
      <c r="AU96" s="18" t="s">
        <v>218</v>
      </c>
      <c r="BK96" s="200">
        <f>BK97+BK152</f>
        <v>0</v>
      </c>
    </row>
    <row r="97" s="11" customFormat="1" ht="25.92" customHeight="1">
      <c r="B97" s="201"/>
      <c r="C97" s="202"/>
      <c r="D97" s="203" t="s">
        <v>71</v>
      </c>
      <c r="E97" s="204" t="s">
        <v>680</v>
      </c>
      <c r="F97" s="204" t="s">
        <v>681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P98+P121</f>
        <v>0</v>
      </c>
      <c r="Q97" s="209"/>
      <c r="R97" s="210">
        <f>R98+R121</f>
        <v>1.228836</v>
      </c>
      <c r="S97" s="209"/>
      <c r="T97" s="211">
        <f>T98+T121</f>
        <v>4.9589999999999996</v>
      </c>
      <c r="AR97" s="212" t="s">
        <v>101</v>
      </c>
      <c r="AT97" s="213" t="s">
        <v>71</v>
      </c>
      <c r="AU97" s="213" t="s">
        <v>72</v>
      </c>
      <c r="AY97" s="212" t="s">
        <v>236</v>
      </c>
      <c r="BK97" s="214">
        <f>BK98+BK121</f>
        <v>0</v>
      </c>
    </row>
    <row r="98" s="11" customFormat="1" ht="22.8" customHeight="1">
      <c r="B98" s="201"/>
      <c r="C98" s="202"/>
      <c r="D98" s="203" t="s">
        <v>71</v>
      </c>
      <c r="E98" s="215" t="s">
        <v>682</v>
      </c>
      <c r="F98" s="215" t="s">
        <v>683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SUM(P99:P120)</f>
        <v>0</v>
      </c>
      <c r="Q98" s="209"/>
      <c r="R98" s="210">
        <f>SUM(R99:R120)</f>
        <v>0</v>
      </c>
      <c r="S98" s="209"/>
      <c r="T98" s="211">
        <f>SUM(T99:T120)</f>
        <v>0</v>
      </c>
      <c r="AR98" s="212" t="s">
        <v>101</v>
      </c>
      <c r="AT98" s="213" t="s">
        <v>71</v>
      </c>
      <c r="AU98" s="213" t="s">
        <v>79</v>
      </c>
      <c r="AY98" s="212" t="s">
        <v>236</v>
      </c>
      <c r="BK98" s="214">
        <f>SUM(BK99:BK120)</f>
        <v>0</v>
      </c>
    </row>
    <row r="99" s="1" customFormat="1" ht="16.5" customHeight="1">
      <c r="B99" s="39"/>
      <c r="C99" s="217" t="s">
        <v>79</v>
      </c>
      <c r="D99" s="217" t="s">
        <v>238</v>
      </c>
      <c r="E99" s="218" t="s">
        <v>1495</v>
      </c>
      <c r="F99" s="219" t="s">
        <v>1496</v>
      </c>
      <c r="G99" s="220" t="s">
        <v>276</v>
      </c>
      <c r="H99" s="221">
        <v>4</v>
      </c>
      <c r="I99" s="222"/>
      <c r="J99" s="223">
        <f>ROUND(I99*H99,2)</f>
        <v>0</v>
      </c>
      <c r="K99" s="219" t="s">
        <v>686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687</v>
      </c>
      <c r="AT99" s="18" t="s">
        <v>238</v>
      </c>
      <c r="AU99" s="18" t="s">
        <v>81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687</v>
      </c>
      <c r="BM99" s="18" t="s">
        <v>1497</v>
      </c>
    </row>
    <row r="100" s="1" customFormat="1">
      <c r="B100" s="39"/>
      <c r="C100" s="40"/>
      <c r="D100" s="229" t="s">
        <v>245</v>
      </c>
      <c r="E100" s="40"/>
      <c r="F100" s="230" t="s">
        <v>1498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81</v>
      </c>
    </row>
    <row r="101" s="1" customFormat="1" ht="16.5" customHeight="1">
      <c r="B101" s="39"/>
      <c r="C101" s="260" t="s">
        <v>81</v>
      </c>
      <c r="D101" s="260" t="s">
        <v>680</v>
      </c>
      <c r="E101" s="261" t="s">
        <v>1499</v>
      </c>
      <c r="F101" s="262" t="s">
        <v>1500</v>
      </c>
      <c r="G101" s="263" t="s">
        <v>692</v>
      </c>
      <c r="H101" s="264">
        <v>4</v>
      </c>
      <c r="I101" s="265"/>
      <c r="J101" s="266">
        <f>ROUND(I101*H101,2)</f>
        <v>0</v>
      </c>
      <c r="K101" s="262" t="s">
        <v>1412</v>
      </c>
      <c r="L101" s="267"/>
      <c r="M101" s="268" t="s">
        <v>19</v>
      </c>
      <c r="N101" s="269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693</v>
      </c>
      <c r="AT101" s="18" t="s">
        <v>680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693</v>
      </c>
      <c r="BM101" s="18" t="s">
        <v>1501</v>
      </c>
    </row>
    <row r="102" s="1" customFormat="1">
      <c r="B102" s="39"/>
      <c r="C102" s="40"/>
      <c r="D102" s="229" t="s">
        <v>245</v>
      </c>
      <c r="E102" s="40"/>
      <c r="F102" s="230" t="s">
        <v>1500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" customFormat="1" ht="16.5" customHeight="1">
      <c r="B103" s="39"/>
      <c r="C103" s="217" t="s">
        <v>101</v>
      </c>
      <c r="D103" s="217" t="s">
        <v>238</v>
      </c>
      <c r="E103" s="218" t="s">
        <v>1403</v>
      </c>
      <c r="F103" s="219" t="s">
        <v>1404</v>
      </c>
      <c r="G103" s="220" t="s">
        <v>276</v>
      </c>
      <c r="H103" s="221">
        <v>8</v>
      </c>
      <c r="I103" s="222"/>
      <c r="J103" s="223">
        <f>ROUND(I103*H103,2)</f>
        <v>0</v>
      </c>
      <c r="K103" s="219" t="s">
        <v>686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687</v>
      </c>
      <c r="AT103" s="18" t="s">
        <v>238</v>
      </c>
      <c r="AU103" s="18" t="s">
        <v>81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687</v>
      </c>
      <c r="BM103" s="18" t="s">
        <v>1502</v>
      </c>
    </row>
    <row r="104" s="1" customFormat="1">
      <c r="B104" s="39"/>
      <c r="C104" s="40"/>
      <c r="D104" s="229" t="s">
        <v>245</v>
      </c>
      <c r="E104" s="40"/>
      <c r="F104" s="230" t="s">
        <v>1406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81</v>
      </c>
    </row>
    <row r="105" s="1" customFormat="1" ht="16.5" customHeight="1">
      <c r="B105" s="39"/>
      <c r="C105" s="260" t="s">
        <v>243</v>
      </c>
      <c r="D105" s="260" t="s">
        <v>680</v>
      </c>
      <c r="E105" s="261" t="s">
        <v>1407</v>
      </c>
      <c r="F105" s="262" t="s">
        <v>1408</v>
      </c>
      <c r="G105" s="263" t="s">
        <v>692</v>
      </c>
      <c r="H105" s="264">
        <v>8</v>
      </c>
      <c r="I105" s="265"/>
      <c r="J105" s="266">
        <f>ROUND(I105*H105,2)</f>
        <v>0</v>
      </c>
      <c r="K105" s="262" t="s">
        <v>686</v>
      </c>
      <c r="L105" s="267"/>
      <c r="M105" s="268" t="s">
        <v>19</v>
      </c>
      <c r="N105" s="269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693</v>
      </c>
      <c r="AT105" s="18" t="s">
        <v>680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693</v>
      </c>
      <c r="BM105" s="18" t="s">
        <v>1503</v>
      </c>
    </row>
    <row r="106" s="1" customFormat="1">
      <c r="B106" s="39"/>
      <c r="C106" s="40"/>
      <c r="D106" s="229" t="s">
        <v>245</v>
      </c>
      <c r="E106" s="40"/>
      <c r="F106" s="230" t="s">
        <v>1408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" customFormat="1" ht="16.5" customHeight="1">
      <c r="B107" s="39"/>
      <c r="C107" s="217" t="s">
        <v>498</v>
      </c>
      <c r="D107" s="217" t="s">
        <v>238</v>
      </c>
      <c r="E107" s="218" t="s">
        <v>1504</v>
      </c>
      <c r="F107" s="219" t="s">
        <v>1505</v>
      </c>
      <c r="G107" s="220" t="s">
        <v>276</v>
      </c>
      <c r="H107" s="221">
        <v>4</v>
      </c>
      <c r="I107" s="222"/>
      <c r="J107" s="223">
        <f>ROUND(I107*H107,2)</f>
        <v>0</v>
      </c>
      <c r="K107" s="219" t="s">
        <v>1412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687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687</v>
      </c>
      <c r="BM107" s="18" t="s">
        <v>1506</v>
      </c>
    </row>
    <row r="108" s="1" customFormat="1">
      <c r="B108" s="39"/>
      <c r="C108" s="40"/>
      <c r="D108" s="229" t="s">
        <v>245</v>
      </c>
      <c r="E108" s="40"/>
      <c r="F108" s="230" t="s">
        <v>1507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 ht="16.5" customHeight="1">
      <c r="B109" s="39"/>
      <c r="C109" s="217" t="s">
        <v>286</v>
      </c>
      <c r="D109" s="217" t="s">
        <v>238</v>
      </c>
      <c r="E109" s="218" t="s">
        <v>1410</v>
      </c>
      <c r="F109" s="219" t="s">
        <v>1411</v>
      </c>
      <c r="G109" s="220" t="s">
        <v>318</v>
      </c>
      <c r="H109" s="221">
        <v>111</v>
      </c>
      <c r="I109" s="222"/>
      <c r="J109" s="223">
        <f>ROUND(I109*H109,2)</f>
        <v>0</v>
      </c>
      <c r="K109" s="219" t="s">
        <v>1412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687</v>
      </c>
      <c r="AT109" s="18" t="s">
        <v>238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687</v>
      </c>
      <c r="BM109" s="18" t="s">
        <v>1508</v>
      </c>
    </row>
    <row r="110" s="1" customFormat="1">
      <c r="B110" s="39"/>
      <c r="C110" s="40"/>
      <c r="D110" s="229" t="s">
        <v>245</v>
      </c>
      <c r="E110" s="40"/>
      <c r="F110" s="230" t="s">
        <v>1414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 ht="16.5" customHeight="1">
      <c r="B111" s="39"/>
      <c r="C111" s="260" t="s">
        <v>292</v>
      </c>
      <c r="D111" s="260" t="s">
        <v>680</v>
      </c>
      <c r="E111" s="261" t="s">
        <v>1415</v>
      </c>
      <c r="F111" s="262" t="s">
        <v>1416</v>
      </c>
      <c r="G111" s="263" t="s">
        <v>1167</v>
      </c>
      <c r="H111" s="264">
        <v>111</v>
      </c>
      <c r="I111" s="265"/>
      <c r="J111" s="266">
        <f>ROUND(I111*H111,2)</f>
        <v>0</v>
      </c>
      <c r="K111" s="262" t="s">
        <v>1412</v>
      </c>
      <c r="L111" s="267"/>
      <c r="M111" s="268" t="s">
        <v>19</v>
      </c>
      <c r="N111" s="269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1417</v>
      </c>
      <c r="AT111" s="18" t="s">
        <v>680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687</v>
      </c>
      <c r="BM111" s="18" t="s">
        <v>1509</v>
      </c>
    </row>
    <row r="112" s="1" customFormat="1">
      <c r="B112" s="39"/>
      <c r="C112" s="40"/>
      <c r="D112" s="229" t="s">
        <v>245</v>
      </c>
      <c r="E112" s="40"/>
      <c r="F112" s="230" t="s">
        <v>1419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" customFormat="1" ht="16.5" customHeight="1">
      <c r="B113" s="39"/>
      <c r="C113" s="217" t="s">
        <v>300</v>
      </c>
      <c r="D113" s="217" t="s">
        <v>238</v>
      </c>
      <c r="E113" s="218" t="s">
        <v>1420</v>
      </c>
      <c r="F113" s="219" t="s">
        <v>1421</v>
      </c>
      <c r="G113" s="220" t="s">
        <v>276</v>
      </c>
      <c r="H113" s="221">
        <v>5</v>
      </c>
      <c r="I113" s="222"/>
      <c r="J113" s="223">
        <f>ROUND(I113*H113,2)</f>
        <v>0</v>
      </c>
      <c r="K113" s="219" t="s">
        <v>1412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687</v>
      </c>
      <c r="AT113" s="18" t="s">
        <v>238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687</v>
      </c>
      <c r="BM113" s="18" t="s">
        <v>1510</v>
      </c>
    </row>
    <row r="114" s="1" customFormat="1">
      <c r="B114" s="39"/>
      <c r="C114" s="40"/>
      <c r="D114" s="229" t="s">
        <v>245</v>
      </c>
      <c r="E114" s="40"/>
      <c r="F114" s="230" t="s">
        <v>1423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" customFormat="1" ht="16.5" customHeight="1">
      <c r="B115" s="39"/>
      <c r="C115" s="260" t="s">
        <v>305</v>
      </c>
      <c r="D115" s="260" t="s">
        <v>680</v>
      </c>
      <c r="E115" s="261" t="s">
        <v>1424</v>
      </c>
      <c r="F115" s="262" t="s">
        <v>1425</v>
      </c>
      <c r="G115" s="263" t="s">
        <v>692</v>
      </c>
      <c r="H115" s="264">
        <v>5</v>
      </c>
      <c r="I115" s="265"/>
      <c r="J115" s="266">
        <f>ROUND(I115*H115,2)</f>
        <v>0</v>
      </c>
      <c r="K115" s="262" t="s">
        <v>1412</v>
      </c>
      <c r="L115" s="267"/>
      <c r="M115" s="268" t="s">
        <v>19</v>
      </c>
      <c r="N115" s="269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693</v>
      </c>
      <c r="AT115" s="18" t="s">
        <v>680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693</v>
      </c>
      <c r="BM115" s="18" t="s">
        <v>1511</v>
      </c>
    </row>
    <row r="116" s="1" customFormat="1">
      <c r="B116" s="39"/>
      <c r="C116" s="40"/>
      <c r="D116" s="229" t="s">
        <v>245</v>
      </c>
      <c r="E116" s="40"/>
      <c r="F116" s="230" t="s">
        <v>1425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" customFormat="1" ht="16.5" customHeight="1">
      <c r="B117" s="39"/>
      <c r="C117" s="217" t="s">
        <v>544</v>
      </c>
      <c r="D117" s="217" t="s">
        <v>238</v>
      </c>
      <c r="E117" s="218" t="s">
        <v>1512</v>
      </c>
      <c r="F117" s="219" t="s">
        <v>1513</v>
      </c>
      <c r="G117" s="220" t="s">
        <v>318</v>
      </c>
      <c r="H117" s="221">
        <v>37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687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687</v>
      </c>
      <c r="BM117" s="18" t="s">
        <v>1514</v>
      </c>
    </row>
    <row r="118" s="1" customFormat="1">
      <c r="B118" s="39"/>
      <c r="C118" s="40"/>
      <c r="D118" s="229" t="s">
        <v>245</v>
      </c>
      <c r="E118" s="40"/>
      <c r="F118" s="230" t="s">
        <v>1515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" customFormat="1" ht="22.5" customHeight="1">
      <c r="B119" s="39"/>
      <c r="C119" s="217" t="s">
        <v>310</v>
      </c>
      <c r="D119" s="217" t="s">
        <v>238</v>
      </c>
      <c r="E119" s="218" t="s">
        <v>1427</v>
      </c>
      <c r="F119" s="219" t="s">
        <v>1428</v>
      </c>
      <c r="G119" s="220" t="s">
        <v>318</v>
      </c>
      <c r="H119" s="221">
        <v>111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687</v>
      </c>
      <c r="AT119" s="18" t="s">
        <v>238</v>
      </c>
      <c r="AU119" s="18" t="s">
        <v>81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687</v>
      </c>
      <c r="BM119" s="18" t="s">
        <v>1516</v>
      </c>
    </row>
    <row r="120" s="1" customFormat="1">
      <c r="B120" s="39"/>
      <c r="C120" s="40"/>
      <c r="D120" s="229" t="s">
        <v>245</v>
      </c>
      <c r="E120" s="40"/>
      <c r="F120" s="230" t="s">
        <v>1430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81</v>
      </c>
    </row>
    <row r="121" s="11" customFormat="1" ht="22.8" customHeight="1">
      <c r="B121" s="201"/>
      <c r="C121" s="202"/>
      <c r="D121" s="203" t="s">
        <v>71</v>
      </c>
      <c r="E121" s="215" t="s">
        <v>721</v>
      </c>
      <c r="F121" s="215" t="s">
        <v>722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SUM(P122:P151)</f>
        <v>0</v>
      </c>
      <c r="Q121" s="209"/>
      <c r="R121" s="210">
        <f>SUM(R122:R151)</f>
        <v>1.228836</v>
      </c>
      <c r="S121" s="209"/>
      <c r="T121" s="211">
        <f>SUM(T122:T151)</f>
        <v>4.9589999999999996</v>
      </c>
      <c r="AR121" s="212" t="s">
        <v>101</v>
      </c>
      <c r="AT121" s="213" t="s">
        <v>71</v>
      </c>
      <c r="AU121" s="213" t="s">
        <v>79</v>
      </c>
      <c r="AY121" s="212" t="s">
        <v>236</v>
      </c>
      <c r="BK121" s="214">
        <f>SUM(BK122:BK151)</f>
        <v>0</v>
      </c>
    </row>
    <row r="122" s="1" customFormat="1" ht="16.5" customHeight="1">
      <c r="B122" s="39"/>
      <c r="C122" s="217" t="s">
        <v>315</v>
      </c>
      <c r="D122" s="217" t="s">
        <v>238</v>
      </c>
      <c r="E122" s="218" t="s">
        <v>723</v>
      </c>
      <c r="F122" s="219" t="s">
        <v>724</v>
      </c>
      <c r="G122" s="220" t="s">
        <v>725</v>
      </c>
      <c r="H122" s="221">
        <v>0.095000000000000001</v>
      </c>
      <c r="I122" s="222"/>
      <c r="J122" s="223">
        <f>ROUND(I122*H122,2)</f>
        <v>0</v>
      </c>
      <c r="K122" s="219" t="s">
        <v>1412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0.0088000000000000005</v>
      </c>
      <c r="R122" s="226">
        <f>Q122*H122</f>
        <v>0.00083600000000000005</v>
      </c>
      <c r="S122" s="226">
        <v>0</v>
      </c>
      <c r="T122" s="227">
        <f>S122*H122</f>
        <v>0</v>
      </c>
      <c r="AR122" s="18" t="s">
        <v>687</v>
      </c>
      <c r="AT122" s="18" t="s">
        <v>238</v>
      </c>
      <c r="AU122" s="18" t="s">
        <v>81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687</v>
      </c>
      <c r="BM122" s="18" t="s">
        <v>1517</v>
      </c>
    </row>
    <row r="123" s="1" customFormat="1">
      <c r="B123" s="39"/>
      <c r="C123" s="40"/>
      <c r="D123" s="229" t="s">
        <v>245</v>
      </c>
      <c r="E123" s="40"/>
      <c r="F123" s="230" t="s">
        <v>727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81</v>
      </c>
    </row>
    <row r="124" s="1" customFormat="1" ht="16.5" customHeight="1">
      <c r="B124" s="39"/>
      <c r="C124" s="217" t="s">
        <v>458</v>
      </c>
      <c r="D124" s="217" t="s">
        <v>238</v>
      </c>
      <c r="E124" s="218" t="s">
        <v>728</v>
      </c>
      <c r="F124" s="219" t="s">
        <v>729</v>
      </c>
      <c r="G124" s="220" t="s">
        <v>276</v>
      </c>
      <c r="H124" s="221">
        <v>1</v>
      </c>
      <c r="I124" s="222"/>
      <c r="J124" s="223">
        <f>ROUND(I124*H124,2)</f>
        <v>0</v>
      </c>
      <c r="K124" s="219" t="s">
        <v>686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687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687</v>
      </c>
      <c r="BM124" s="18" t="s">
        <v>1518</v>
      </c>
    </row>
    <row r="125" s="1" customFormat="1">
      <c r="B125" s="39"/>
      <c r="C125" s="40"/>
      <c r="D125" s="229" t="s">
        <v>245</v>
      </c>
      <c r="E125" s="40"/>
      <c r="F125" s="230" t="s">
        <v>729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" customFormat="1" ht="16.5" customHeight="1">
      <c r="B126" s="39"/>
      <c r="C126" s="217" t="s">
        <v>463</v>
      </c>
      <c r="D126" s="217" t="s">
        <v>238</v>
      </c>
      <c r="E126" s="218" t="s">
        <v>731</v>
      </c>
      <c r="F126" s="219" t="s">
        <v>732</v>
      </c>
      <c r="G126" s="220" t="s">
        <v>276</v>
      </c>
      <c r="H126" s="221">
        <v>1</v>
      </c>
      <c r="I126" s="222"/>
      <c r="J126" s="223">
        <f>ROUND(I126*H126,2)</f>
        <v>0</v>
      </c>
      <c r="K126" s="219" t="s">
        <v>686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687</v>
      </c>
      <c r="AT126" s="18" t="s">
        <v>238</v>
      </c>
      <c r="AU126" s="18" t="s">
        <v>81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687</v>
      </c>
      <c r="BM126" s="18" t="s">
        <v>1519</v>
      </c>
    </row>
    <row r="127" s="1" customFormat="1">
      <c r="B127" s="39"/>
      <c r="C127" s="40"/>
      <c r="D127" s="229" t="s">
        <v>245</v>
      </c>
      <c r="E127" s="40"/>
      <c r="F127" s="230" t="s">
        <v>732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245</v>
      </c>
      <c r="AU127" s="18" t="s">
        <v>81</v>
      </c>
    </row>
    <row r="128" s="1" customFormat="1" ht="16.5" customHeight="1">
      <c r="B128" s="39"/>
      <c r="C128" s="217" t="s">
        <v>324</v>
      </c>
      <c r="D128" s="217" t="s">
        <v>238</v>
      </c>
      <c r="E128" s="218" t="s">
        <v>734</v>
      </c>
      <c r="F128" s="219" t="s">
        <v>735</v>
      </c>
      <c r="G128" s="220" t="s">
        <v>318</v>
      </c>
      <c r="H128" s="221">
        <v>28</v>
      </c>
      <c r="I128" s="222"/>
      <c r="J128" s="223">
        <f>ROUND(I128*H128,2)</f>
        <v>0</v>
      </c>
      <c r="K128" s="219" t="s">
        <v>686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687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687</v>
      </c>
      <c r="BM128" s="18" t="s">
        <v>1520</v>
      </c>
    </row>
    <row r="129" s="1" customFormat="1">
      <c r="B129" s="39"/>
      <c r="C129" s="40"/>
      <c r="D129" s="229" t="s">
        <v>245</v>
      </c>
      <c r="E129" s="40"/>
      <c r="F129" s="230" t="s">
        <v>737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" customFormat="1" ht="16.5" customHeight="1">
      <c r="B130" s="39"/>
      <c r="C130" s="217" t="s">
        <v>562</v>
      </c>
      <c r="D130" s="217" t="s">
        <v>238</v>
      </c>
      <c r="E130" s="218" t="s">
        <v>738</v>
      </c>
      <c r="F130" s="219" t="s">
        <v>739</v>
      </c>
      <c r="G130" s="220" t="s">
        <v>318</v>
      </c>
      <c r="H130" s="221">
        <v>7</v>
      </c>
      <c r="I130" s="222"/>
      <c r="J130" s="223">
        <f>ROUND(I130*H130,2)</f>
        <v>0</v>
      </c>
      <c r="K130" s="219" t="s">
        <v>686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687</v>
      </c>
      <c r="AT130" s="18" t="s">
        <v>238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687</v>
      </c>
      <c r="BM130" s="18" t="s">
        <v>1521</v>
      </c>
    </row>
    <row r="131" s="1" customFormat="1">
      <c r="B131" s="39"/>
      <c r="C131" s="40"/>
      <c r="D131" s="229" t="s">
        <v>245</v>
      </c>
      <c r="E131" s="40"/>
      <c r="F131" s="230" t="s">
        <v>741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" customFormat="1" ht="16.5" customHeight="1">
      <c r="B132" s="39"/>
      <c r="C132" s="217" t="s">
        <v>331</v>
      </c>
      <c r="D132" s="217" t="s">
        <v>238</v>
      </c>
      <c r="E132" s="218" t="s">
        <v>1435</v>
      </c>
      <c r="F132" s="219" t="s">
        <v>747</v>
      </c>
      <c r="G132" s="220" t="s">
        <v>318</v>
      </c>
      <c r="H132" s="221">
        <v>23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43</v>
      </c>
      <c r="O132" s="80"/>
      <c r="P132" s="226">
        <f>O132*H132</f>
        <v>0</v>
      </c>
      <c r="Q132" s="226">
        <v>0.040000000000000001</v>
      </c>
      <c r="R132" s="226">
        <f>Q132*H132</f>
        <v>0.92000000000000004</v>
      </c>
      <c r="S132" s="226">
        <v>0.092999999999999999</v>
      </c>
      <c r="T132" s="227">
        <f>S132*H132</f>
        <v>2.1389999999999998</v>
      </c>
      <c r="AR132" s="18" t="s">
        <v>687</v>
      </c>
      <c r="AT132" s="18" t="s">
        <v>238</v>
      </c>
      <c r="AU132" s="18" t="s">
        <v>81</v>
      </c>
      <c r="AY132" s="18" t="s">
        <v>236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79</v>
      </c>
      <c r="BK132" s="228">
        <f>ROUND(I132*H132,2)</f>
        <v>0</v>
      </c>
      <c r="BL132" s="18" t="s">
        <v>687</v>
      </c>
      <c r="BM132" s="18" t="s">
        <v>1522</v>
      </c>
    </row>
    <row r="133" s="1" customFormat="1">
      <c r="B133" s="39"/>
      <c r="C133" s="40"/>
      <c r="D133" s="229" t="s">
        <v>245</v>
      </c>
      <c r="E133" s="40"/>
      <c r="F133" s="230" t="s">
        <v>749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245</v>
      </c>
      <c r="AU133" s="18" t="s">
        <v>81</v>
      </c>
    </row>
    <row r="134" s="1" customFormat="1" ht="16.5" customHeight="1">
      <c r="B134" s="39"/>
      <c r="C134" s="260" t="s">
        <v>394</v>
      </c>
      <c r="D134" s="260" t="s">
        <v>680</v>
      </c>
      <c r="E134" s="261" t="s">
        <v>1437</v>
      </c>
      <c r="F134" s="262" t="s">
        <v>1438</v>
      </c>
      <c r="G134" s="263" t="s">
        <v>692</v>
      </c>
      <c r="H134" s="264">
        <v>23</v>
      </c>
      <c r="I134" s="265"/>
      <c r="J134" s="266">
        <f>ROUND(I134*H134,2)</f>
        <v>0</v>
      </c>
      <c r="K134" s="262" t="s">
        <v>19</v>
      </c>
      <c r="L134" s="267"/>
      <c r="M134" s="268" t="s">
        <v>19</v>
      </c>
      <c r="N134" s="269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693</v>
      </c>
      <c r="AT134" s="18" t="s">
        <v>680</v>
      </c>
      <c r="AU134" s="18" t="s">
        <v>81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693</v>
      </c>
      <c r="BM134" s="18" t="s">
        <v>1523</v>
      </c>
    </row>
    <row r="135" s="1" customFormat="1">
      <c r="B135" s="39"/>
      <c r="C135" s="40"/>
      <c r="D135" s="229" t="s">
        <v>245</v>
      </c>
      <c r="E135" s="40"/>
      <c r="F135" s="230" t="s">
        <v>1438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81</v>
      </c>
    </row>
    <row r="136" s="1" customFormat="1" ht="16.5" customHeight="1">
      <c r="B136" s="39"/>
      <c r="C136" s="217" t="s">
        <v>550</v>
      </c>
      <c r="D136" s="217" t="s">
        <v>238</v>
      </c>
      <c r="E136" s="218" t="s">
        <v>1524</v>
      </c>
      <c r="F136" s="219" t="s">
        <v>1525</v>
      </c>
      <c r="G136" s="220" t="s">
        <v>318</v>
      </c>
      <c r="H136" s="221">
        <v>144</v>
      </c>
      <c r="I136" s="222"/>
      <c r="J136" s="223">
        <f>ROUND(I136*H136,2)</f>
        <v>0</v>
      </c>
      <c r="K136" s="219" t="s">
        <v>686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0.012</v>
      </c>
      <c r="T136" s="227">
        <f>S136*H136</f>
        <v>1.728</v>
      </c>
      <c r="AR136" s="18" t="s">
        <v>687</v>
      </c>
      <c r="AT136" s="18" t="s">
        <v>238</v>
      </c>
      <c r="AU136" s="18" t="s">
        <v>81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687</v>
      </c>
      <c r="BM136" s="18" t="s">
        <v>1526</v>
      </c>
    </row>
    <row r="137" s="1" customFormat="1">
      <c r="B137" s="39"/>
      <c r="C137" s="40"/>
      <c r="D137" s="229" t="s">
        <v>245</v>
      </c>
      <c r="E137" s="40"/>
      <c r="F137" s="230" t="s">
        <v>1527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81</v>
      </c>
    </row>
    <row r="138" s="1" customFormat="1" ht="16.5" customHeight="1">
      <c r="B138" s="39"/>
      <c r="C138" s="260" t="s">
        <v>480</v>
      </c>
      <c r="D138" s="260" t="s">
        <v>680</v>
      </c>
      <c r="E138" s="261" t="s">
        <v>1444</v>
      </c>
      <c r="F138" s="262" t="s">
        <v>1445</v>
      </c>
      <c r="G138" s="263" t="s">
        <v>318</v>
      </c>
      <c r="H138" s="264">
        <v>144</v>
      </c>
      <c r="I138" s="265"/>
      <c r="J138" s="266">
        <f>ROUND(I138*H138,2)</f>
        <v>0</v>
      </c>
      <c r="K138" s="262" t="s">
        <v>686</v>
      </c>
      <c r="L138" s="267"/>
      <c r="M138" s="268" t="s">
        <v>19</v>
      </c>
      <c r="N138" s="269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693</v>
      </c>
      <c r="AT138" s="18" t="s">
        <v>680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693</v>
      </c>
      <c r="BM138" s="18" t="s">
        <v>1528</v>
      </c>
    </row>
    <row r="139" s="1" customFormat="1">
      <c r="B139" s="39"/>
      <c r="C139" s="40"/>
      <c r="D139" s="229" t="s">
        <v>245</v>
      </c>
      <c r="E139" s="40"/>
      <c r="F139" s="230" t="s">
        <v>1445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" customFormat="1" ht="16.5" customHeight="1">
      <c r="B140" s="39"/>
      <c r="C140" s="260" t="s">
        <v>412</v>
      </c>
      <c r="D140" s="260" t="s">
        <v>680</v>
      </c>
      <c r="E140" s="261" t="s">
        <v>767</v>
      </c>
      <c r="F140" s="262" t="s">
        <v>768</v>
      </c>
      <c r="G140" s="263" t="s">
        <v>692</v>
      </c>
      <c r="H140" s="264">
        <v>2</v>
      </c>
      <c r="I140" s="265"/>
      <c r="J140" s="266">
        <f>ROUND(I140*H140,2)</f>
        <v>0</v>
      </c>
      <c r="K140" s="262" t="s">
        <v>686</v>
      </c>
      <c r="L140" s="267"/>
      <c r="M140" s="268" t="s">
        <v>19</v>
      </c>
      <c r="N140" s="269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693</v>
      </c>
      <c r="AT140" s="18" t="s">
        <v>680</v>
      </c>
      <c r="AU140" s="18" t="s">
        <v>81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693</v>
      </c>
      <c r="BM140" s="18" t="s">
        <v>1529</v>
      </c>
    </row>
    <row r="141" s="1" customFormat="1">
      <c r="B141" s="39"/>
      <c r="C141" s="40"/>
      <c r="D141" s="229" t="s">
        <v>245</v>
      </c>
      <c r="E141" s="40"/>
      <c r="F141" s="230" t="s">
        <v>768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81</v>
      </c>
    </row>
    <row r="142" s="1" customFormat="1" ht="16.5" customHeight="1">
      <c r="B142" s="39"/>
      <c r="C142" s="217" t="s">
        <v>556</v>
      </c>
      <c r="D142" s="217" t="s">
        <v>238</v>
      </c>
      <c r="E142" s="218" t="s">
        <v>1530</v>
      </c>
      <c r="F142" s="219" t="s">
        <v>1525</v>
      </c>
      <c r="G142" s="220" t="s">
        <v>318</v>
      </c>
      <c r="H142" s="221">
        <v>60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0.012</v>
      </c>
      <c r="T142" s="227">
        <f>S142*H142</f>
        <v>0.71999999999999997</v>
      </c>
      <c r="AR142" s="18" t="s">
        <v>687</v>
      </c>
      <c r="AT142" s="18" t="s">
        <v>238</v>
      </c>
      <c r="AU142" s="18" t="s">
        <v>81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687</v>
      </c>
      <c r="BM142" s="18" t="s">
        <v>1531</v>
      </c>
    </row>
    <row r="143" s="1" customFormat="1">
      <c r="B143" s="39"/>
      <c r="C143" s="40"/>
      <c r="D143" s="229" t="s">
        <v>245</v>
      </c>
      <c r="E143" s="40"/>
      <c r="F143" s="230" t="s">
        <v>1527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81</v>
      </c>
    </row>
    <row r="144" s="1" customFormat="1" ht="16.5" customHeight="1">
      <c r="B144" s="39"/>
      <c r="C144" s="260" t="s">
        <v>492</v>
      </c>
      <c r="D144" s="260" t="s">
        <v>680</v>
      </c>
      <c r="E144" s="261" t="s">
        <v>1532</v>
      </c>
      <c r="F144" s="262" t="s">
        <v>1533</v>
      </c>
      <c r="G144" s="263" t="s">
        <v>318</v>
      </c>
      <c r="H144" s="264">
        <v>60</v>
      </c>
      <c r="I144" s="265"/>
      <c r="J144" s="266">
        <f>ROUND(I144*H144,2)</f>
        <v>0</v>
      </c>
      <c r="K144" s="262" t="s">
        <v>19</v>
      </c>
      <c r="L144" s="267"/>
      <c r="M144" s="268" t="s">
        <v>19</v>
      </c>
      <c r="N144" s="269" t="s">
        <v>43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693</v>
      </c>
      <c r="AT144" s="18" t="s">
        <v>680</v>
      </c>
      <c r="AU144" s="18" t="s">
        <v>81</v>
      </c>
      <c r="AY144" s="18" t="s">
        <v>236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79</v>
      </c>
      <c r="BK144" s="228">
        <f>ROUND(I144*H144,2)</f>
        <v>0</v>
      </c>
      <c r="BL144" s="18" t="s">
        <v>693</v>
      </c>
      <c r="BM144" s="18" t="s">
        <v>1534</v>
      </c>
    </row>
    <row r="145" s="1" customFormat="1">
      <c r="B145" s="39"/>
      <c r="C145" s="40"/>
      <c r="D145" s="229" t="s">
        <v>245</v>
      </c>
      <c r="E145" s="40"/>
      <c r="F145" s="230" t="s">
        <v>1445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245</v>
      </c>
      <c r="AU145" s="18" t="s">
        <v>81</v>
      </c>
    </row>
    <row r="146" s="1" customFormat="1" ht="16.5" customHeight="1">
      <c r="B146" s="39"/>
      <c r="C146" s="217" t="s">
        <v>418</v>
      </c>
      <c r="D146" s="217" t="s">
        <v>238</v>
      </c>
      <c r="E146" s="218" t="s">
        <v>777</v>
      </c>
      <c r="F146" s="219" t="s">
        <v>778</v>
      </c>
      <c r="G146" s="220" t="s">
        <v>276</v>
      </c>
      <c r="H146" s="221">
        <v>2</v>
      </c>
      <c r="I146" s="222"/>
      <c r="J146" s="223">
        <f>ROUND(I146*H146,2)</f>
        <v>0</v>
      </c>
      <c r="K146" s="219" t="s">
        <v>1412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0.154</v>
      </c>
      <c r="R146" s="226">
        <f>Q146*H146</f>
        <v>0.308</v>
      </c>
      <c r="S146" s="226">
        <v>0.186</v>
      </c>
      <c r="T146" s="227">
        <f>S146*H146</f>
        <v>0.372</v>
      </c>
      <c r="AR146" s="18" t="s">
        <v>687</v>
      </c>
      <c r="AT146" s="18" t="s">
        <v>238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687</v>
      </c>
      <c r="BM146" s="18" t="s">
        <v>1535</v>
      </c>
    </row>
    <row r="147" s="1" customFormat="1">
      <c r="B147" s="39"/>
      <c r="C147" s="40"/>
      <c r="D147" s="229" t="s">
        <v>245</v>
      </c>
      <c r="E147" s="40"/>
      <c r="F147" s="230" t="s">
        <v>780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" customFormat="1" ht="16.5" customHeight="1">
      <c r="B148" s="39"/>
      <c r="C148" s="217" t="s">
        <v>424</v>
      </c>
      <c r="D148" s="217" t="s">
        <v>238</v>
      </c>
      <c r="E148" s="218" t="s">
        <v>1449</v>
      </c>
      <c r="F148" s="219" t="s">
        <v>1450</v>
      </c>
      <c r="G148" s="220" t="s">
        <v>318</v>
      </c>
      <c r="H148" s="221">
        <v>28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687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687</v>
      </c>
      <c r="BM148" s="18" t="s">
        <v>1536</v>
      </c>
    </row>
    <row r="149" s="1" customFormat="1">
      <c r="B149" s="39"/>
      <c r="C149" s="40"/>
      <c r="D149" s="229" t="s">
        <v>245</v>
      </c>
      <c r="E149" s="40"/>
      <c r="F149" s="230" t="s">
        <v>1452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" customFormat="1" ht="16.5" customHeight="1">
      <c r="B150" s="39"/>
      <c r="C150" s="217" t="s">
        <v>569</v>
      </c>
      <c r="D150" s="217" t="s">
        <v>238</v>
      </c>
      <c r="E150" s="218" t="s">
        <v>785</v>
      </c>
      <c r="F150" s="219" t="s">
        <v>786</v>
      </c>
      <c r="G150" s="220" t="s">
        <v>318</v>
      </c>
      <c r="H150" s="221">
        <v>7</v>
      </c>
      <c r="I150" s="222"/>
      <c r="J150" s="223">
        <f>ROUND(I150*H150,2)</f>
        <v>0</v>
      </c>
      <c r="K150" s="219" t="s">
        <v>686</v>
      </c>
      <c r="L150" s="44"/>
      <c r="M150" s="224" t="s">
        <v>19</v>
      </c>
      <c r="N150" s="225" t="s">
        <v>43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687</v>
      </c>
      <c r="AT150" s="18" t="s">
        <v>238</v>
      </c>
      <c r="AU150" s="18" t="s">
        <v>81</v>
      </c>
      <c r="AY150" s="18" t="s">
        <v>236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79</v>
      </c>
      <c r="BK150" s="228">
        <f>ROUND(I150*H150,2)</f>
        <v>0</v>
      </c>
      <c r="BL150" s="18" t="s">
        <v>687</v>
      </c>
      <c r="BM150" s="18" t="s">
        <v>1537</v>
      </c>
    </row>
    <row r="151" s="1" customFormat="1">
      <c r="B151" s="39"/>
      <c r="C151" s="40"/>
      <c r="D151" s="229" t="s">
        <v>245</v>
      </c>
      <c r="E151" s="40"/>
      <c r="F151" s="230" t="s">
        <v>788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245</v>
      </c>
      <c r="AU151" s="18" t="s">
        <v>81</v>
      </c>
    </row>
    <row r="152" s="11" customFormat="1" ht="25.92" customHeight="1">
      <c r="B152" s="201"/>
      <c r="C152" s="202"/>
      <c r="D152" s="203" t="s">
        <v>71</v>
      </c>
      <c r="E152" s="204" t="s">
        <v>1458</v>
      </c>
      <c r="F152" s="204" t="s">
        <v>1459</v>
      </c>
      <c r="G152" s="202"/>
      <c r="H152" s="202"/>
      <c r="I152" s="205"/>
      <c r="J152" s="206">
        <f>BK152</f>
        <v>0</v>
      </c>
      <c r="K152" s="202"/>
      <c r="L152" s="207"/>
      <c r="M152" s="208"/>
      <c r="N152" s="209"/>
      <c r="O152" s="209"/>
      <c r="P152" s="210">
        <f>P153</f>
        <v>0</v>
      </c>
      <c r="Q152" s="209"/>
      <c r="R152" s="210">
        <f>R153</f>
        <v>0</v>
      </c>
      <c r="S152" s="209"/>
      <c r="T152" s="211">
        <f>T153</f>
        <v>0</v>
      </c>
      <c r="AR152" s="212" t="s">
        <v>243</v>
      </c>
      <c r="AT152" s="213" t="s">
        <v>71</v>
      </c>
      <c r="AU152" s="213" t="s">
        <v>72</v>
      </c>
      <c r="AY152" s="212" t="s">
        <v>236</v>
      </c>
      <c r="BK152" s="214">
        <f>BK153</f>
        <v>0</v>
      </c>
    </row>
    <row r="153" s="11" customFormat="1" ht="22.8" customHeight="1">
      <c r="B153" s="201"/>
      <c r="C153" s="202"/>
      <c r="D153" s="203" t="s">
        <v>71</v>
      </c>
      <c r="E153" s="215" t="s">
        <v>1460</v>
      </c>
      <c r="F153" s="215" t="s">
        <v>1461</v>
      </c>
      <c r="G153" s="202"/>
      <c r="H153" s="202"/>
      <c r="I153" s="205"/>
      <c r="J153" s="216">
        <f>BK153</f>
        <v>0</v>
      </c>
      <c r="K153" s="202"/>
      <c r="L153" s="207"/>
      <c r="M153" s="208"/>
      <c r="N153" s="209"/>
      <c r="O153" s="209"/>
      <c r="P153" s="210">
        <f>SUM(P154:P169)</f>
        <v>0</v>
      </c>
      <c r="Q153" s="209"/>
      <c r="R153" s="210">
        <f>SUM(R154:R169)</f>
        <v>0</v>
      </c>
      <c r="S153" s="209"/>
      <c r="T153" s="211">
        <f>SUM(T154:T169)</f>
        <v>0</v>
      </c>
      <c r="AR153" s="212" t="s">
        <v>243</v>
      </c>
      <c r="AT153" s="213" t="s">
        <v>71</v>
      </c>
      <c r="AU153" s="213" t="s">
        <v>79</v>
      </c>
      <c r="AY153" s="212" t="s">
        <v>236</v>
      </c>
      <c r="BK153" s="214">
        <f>SUM(BK154:BK169)</f>
        <v>0</v>
      </c>
    </row>
    <row r="154" s="1" customFormat="1" ht="16.5" customHeight="1">
      <c r="B154" s="39"/>
      <c r="C154" s="217" t="s">
        <v>445</v>
      </c>
      <c r="D154" s="217" t="s">
        <v>238</v>
      </c>
      <c r="E154" s="218" t="s">
        <v>1462</v>
      </c>
      <c r="F154" s="219" t="s">
        <v>1463</v>
      </c>
      <c r="G154" s="220" t="s">
        <v>318</v>
      </c>
      <c r="H154" s="221">
        <v>95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43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1464</v>
      </c>
      <c r="AT154" s="18" t="s">
        <v>238</v>
      </c>
      <c r="AU154" s="18" t="s">
        <v>81</v>
      </c>
      <c r="AY154" s="18" t="s">
        <v>236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79</v>
      </c>
      <c r="BK154" s="228">
        <f>ROUND(I154*H154,2)</f>
        <v>0</v>
      </c>
      <c r="BL154" s="18" t="s">
        <v>1464</v>
      </c>
      <c r="BM154" s="18" t="s">
        <v>1538</v>
      </c>
    </row>
    <row r="155" s="1" customFormat="1">
      <c r="B155" s="39"/>
      <c r="C155" s="40"/>
      <c r="D155" s="229" t="s">
        <v>245</v>
      </c>
      <c r="E155" s="40"/>
      <c r="F155" s="230" t="s">
        <v>1463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245</v>
      </c>
      <c r="AU155" s="18" t="s">
        <v>81</v>
      </c>
    </row>
    <row r="156" s="1" customFormat="1" ht="16.5" customHeight="1">
      <c r="B156" s="39"/>
      <c r="C156" s="217" t="s">
        <v>452</v>
      </c>
      <c r="D156" s="217" t="s">
        <v>238</v>
      </c>
      <c r="E156" s="218" t="s">
        <v>1466</v>
      </c>
      <c r="F156" s="219" t="s">
        <v>1467</v>
      </c>
      <c r="G156" s="220" t="s">
        <v>318</v>
      </c>
      <c r="H156" s="221">
        <v>95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43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1464</v>
      </c>
      <c r="AT156" s="18" t="s">
        <v>238</v>
      </c>
      <c r="AU156" s="18" t="s">
        <v>81</v>
      </c>
      <c r="AY156" s="18" t="s">
        <v>236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79</v>
      </c>
      <c r="BK156" s="228">
        <f>ROUND(I156*H156,2)</f>
        <v>0</v>
      </c>
      <c r="BL156" s="18" t="s">
        <v>1464</v>
      </c>
      <c r="BM156" s="18" t="s">
        <v>1539</v>
      </c>
    </row>
    <row r="157" s="1" customFormat="1">
      <c r="B157" s="39"/>
      <c r="C157" s="40"/>
      <c r="D157" s="229" t="s">
        <v>245</v>
      </c>
      <c r="E157" s="40"/>
      <c r="F157" s="230" t="s">
        <v>1467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245</v>
      </c>
      <c r="AU157" s="18" t="s">
        <v>81</v>
      </c>
    </row>
    <row r="158" s="1" customFormat="1" ht="16.5" customHeight="1">
      <c r="B158" s="39"/>
      <c r="C158" s="217" t="s">
        <v>504</v>
      </c>
      <c r="D158" s="217" t="s">
        <v>238</v>
      </c>
      <c r="E158" s="218" t="s">
        <v>1540</v>
      </c>
      <c r="F158" s="219" t="s">
        <v>1541</v>
      </c>
      <c r="G158" s="220" t="s">
        <v>692</v>
      </c>
      <c r="H158" s="221">
        <v>4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687</v>
      </c>
      <c r="AT158" s="18" t="s">
        <v>238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687</v>
      </c>
      <c r="BM158" s="18" t="s">
        <v>1542</v>
      </c>
    </row>
    <row r="159" s="1" customFormat="1">
      <c r="B159" s="39"/>
      <c r="C159" s="40"/>
      <c r="D159" s="229" t="s">
        <v>245</v>
      </c>
      <c r="E159" s="40"/>
      <c r="F159" s="230" t="s">
        <v>1543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" customFormat="1" ht="16.5" customHeight="1">
      <c r="B160" s="39"/>
      <c r="C160" s="217" t="s">
        <v>510</v>
      </c>
      <c r="D160" s="217" t="s">
        <v>238</v>
      </c>
      <c r="E160" s="218" t="s">
        <v>1544</v>
      </c>
      <c r="F160" s="219" t="s">
        <v>1545</v>
      </c>
      <c r="G160" s="220" t="s">
        <v>692</v>
      </c>
      <c r="H160" s="221">
        <v>3</v>
      </c>
      <c r="I160" s="222"/>
      <c r="J160" s="223">
        <f>ROUND(I160*H160,2)</f>
        <v>0</v>
      </c>
      <c r="K160" s="219" t="s">
        <v>19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1464</v>
      </c>
      <c r="AT160" s="18" t="s">
        <v>238</v>
      </c>
      <c r="AU160" s="18" t="s">
        <v>81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1464</v>
      </c>
      <c r="BM160" s="18" t="s">
        <v>1546</v>
      </c>
    </row>
    <row r="161" s="1" customFormat="1">
      <c r="B161" s="39"/>
      <c r="C161" s="40"/>
      <c r="D161" s="229" t="s">
        <v>245</v>
      </c>
      <c r="E161" s="40"/>
      <c r="F161" s="230" t="s">
        <v>1547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81</v>
      </c>
    </row>
    <row r="162" s="1" customFormat="1" ht="16.5" customHeight="1">
      <c r="B162" s="39"/>
      <c r="C162" s="217" t="s">
        <v>523</v>
      </c>
      <c r="D162" s="217" t="s">
        <v>238</v>
      </c>
      <c r="E162" s="218" t="s">
        <v>1548</v>
      </c>
      <c r="F162" s="219" t="s">
        <v>1549</v>
      </c>
      <c r="G162" s="220" t="s">
        <v>692</v>
      </c>
      <c r="H162" s="221">
        <v>1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43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1464</v>
      </c>
      <c r="AT162" s="18" t="s">
        <v>238</v>
      </c>
      <c r="AU162" s="18" t="s">
        <v>81</v>
      </c>
      <c r="AY162" s="18" t="s">
        <v>236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79</v>
      </c>
      <c r="BK162" s="228">
        <f>ROUND(I162*H162,2)</f>
        <v>0</v>
      </c>
      <c r="BL162" s="18" t="s">
        <v>1464</v>
      </c>
      <c r="BM162" s="18" t="s">
        <v>1550</v>
      </c>
    </row>
    <row r="163" s="1" customFormat="1">
      <c r="B163" s="39"/>
      <c r="C163" s="40"/>
      <c r="D163" s="229" t="s">
        <v>245</v>
      </c>
      <c r="E163" s="40"/>
      <c r="F163" s="230" t="s">
        <v>1547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245</v>
      </c>
      <c r="AU163" s="18" t="s">
        <v>81</v>
      </c>
    </row>
    <row r="164" s="1" customFormat="1" ht="16.5" customHeight="1">
      <c r="B164" s="39"/>
      <c r="C164" s="217" t="s">
        <v>538</v>
      </c>
      <c r="D164" s="217" t="s">
        <v>238</v>
      </c>
      <c r="E164" s="218" t="s">
        <v>1551</v>
      </c>
      <c r="F164" s="219" t="s">
        <v>1552</v>
      </c>
      <c r="G164" s="220" t="s">
        <v>692</v>
      </c>
      <c r="H164" s="221">
        <v>1</v>
      </c>
      <c r="I164" s="222"/>
      <c r="J164" s="223">
        <f>ROUND(I164*H164,2)</f>
        <v>0</v>
      </c>
      <c r="K164" s="219" t="s">
        <v>19</v>
      </c>
      <c r="L164" s="44"/>
      <c r="M164" s="224" t="s">
        <v>19</v>
      </c>
      <c r="N164" s="225" t="s">
        <v>43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687</v>
      </c>
      <c r="AT164" s="18" t="s">
        <v>238</v>
      </c>
      <c r="AU164" s="18" t="s">
        <v>81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687</v>
      </c>
      <c r="BM164" s="18" t="s">
        <v>1553</v>
      </c>
    </row>
    <row r="165" s="1" customFormat="1">
      <c r="B165" s="39"/>
      <c r="C165" s="40"/>
      <c r="D165" s="229" t="s">
        <v>245</v>
      </c>
      <c r="E165" s="40"/>
      <c r="F165" s="230" t="s">
        <v>1554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81</v>
      </c>
    </row>
    <row r="166" s="1" customFormat="1" ht="16.5" customHeight="1">
      <c r="B166" s="39"/>
      <c r="C166" s="217" t="s">
        <v>517</v>
      </c>
      <c r="D166" s="217" t="s">
        <v>238</v>
      </c>
      <c r="E166" s="218" t="s">
        <v>1555</v>
      </c>
      <c r="F166" s="219" t="s">
        <v>1556</v>
      </c>
      <c r="G166" s="220" t="s">
        <v>692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687</v>
      </c>
      <c r="AT166" s="18" t="s">
        <v>238</v>
      </c>
      <c r="AU166" s="18" t="s">
        <v>81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687</v>
      </c>
      <c r="BM166" s="18" t="s">
        <v>1557</v>
      </c>
    </row>
    <row r="167" s="1" customFormat="1">
      <c r="B167" s="39"/>
      <c r="C167" s="40"/>
      <c r="D167" s="229" t="s">
        <v>245</v>
      </c>
      <c r="E167" s="40"/>
      <c r="F167" s="230" t="s">
        <v>1554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81</v>
      </c>
    </row>
    <row r="168" s="1" customFormat="1" ht="16.5" customHeight="1">
      <c r="B168" s="39"/>
      <c r="C168" s="217" t="s">
        <v>530</v>
      </c>
      <c r="D168" s="217" t="s">
        <v>238</v>
      </c>
      <c r="E168" s="218" t="s">
        <v>1558</v>
      </c>
      <c r="F168" s="219" t="s">
        <v>1559</v>
      </c>
      <c r="G168" s="220" t="s">
        <v>692</v>
      </c>
      <c r="H168" s="221">
        <v>2</v>
      </c>
      <c r="I168" s="222"/>
      <c r="J168" s="223">
        <f>ROUND(I168*H168,2)</f>
        <v>0</v>
      </c>
      <c r="K168" s="219" t="s">
        <v>19</v>
      </c>
      <c r="L168" s="44"/>
      <c r="M168" s="224" t="s">
        <v>19</v>
      </c>
      <c r="N168" s="225" t="s">
        <v>43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687</v>
      </c>
      <c r="AT168" s="18" t="s">
        <v>238</v>
      </c>
      <c r="AU168" s="18" t="s">
        <v>81</v>
      </c>
      <c r="AY168" s="18" t="s">
        <v>236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79</v>
      </c>
      <c r="BK168" s="228">
        <f>ROUND(I168*H168,2)</f>
        <v>0</v>
      </c>
      <c r="BL168" s="18" t="s">
        <v>687</v>
      </c>
      <c r="BM168" s="18" t="s">
        <v>1560</v>
      </c>
    </row>
    <row r="169" s="1" customFormat="1">
      <c r="B169" s="39"/>
      <c r="C169" s="40"/>
      <c r="D169" s="229" t="s">
        <v>245</v>
      </c>
      <c r="E169" s="40"/>
      <c r="F169" s="230" t="s">
        <v>1554</v>
      </c>
      <c r="G169" s="40"/>
      <c r="H169" s="40"/>
      <c r="I169" s="144"/>
      <c r="J169" s="40"/>
      <c r="K169" s="40"/>
      <c r="L169" s="44"/>
      <c r="M169" s="247"/>
      <c r="N169" s="248"/>
      <c r="O169" s="248"/>
      <c r="P169" s="248"/>
      <c r="Q169" s="248"/>
      <c r="R169" s="248"/>
      <c r="S169" s="248"/>
      <c r="T169" s="249"/>
      <c r="AT169" s="18" t="s">
        <v>245</v>
      </c>
      <c r="AU169" s="18" t="s">
        <v>81</v>
      </c>
    </row>
    <row r="170" s="1" customFormat="1" ht="6.96" customHeight="1">
      <c r="B170" s="58"/>
      <c r="C170" s="59"/>
      <c r="D170" s="59"/>
      <c r="E170" s="59"/>
      <c r="F170" s="59"/>
      <c r="G170" s="59"/>
      <c r="H170" s="59"/>
      <c r="I170" s="168"/>
      <c r="J170" s="59"/>
      <c r="K170" s="59"/>
      <c r="L170" s="44"/>
    </row>
  </sheetData>
  <sheetProtection sheet="1" autoFilter="0" formatColumns="0" formatRows="0" objects="1" scenarios="1" spinCount="100000" saltValue="ENL4hInoGIxyjbNFzFKvUZ7BCDI16ztK0zmMg8tjbO4uel6K4plXhRowD94KtqYI0ErnuQm6rsHBYhQdgJ34Gw==" hashValue="KyrgDFn5w5t1zLnvvjyXofM2VdVCeIfiQ31/L5arVnMEi5tBEWfFH6sBjM1yEHuzuvDGmBIpis0i/7u6FWSewA==" algorithmName="SHA-512" password="CC35"/>
  <autoFilter ref="C95:K16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1493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1561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ROUND((SUM(BE93:BE123)),  2)</f>
        <v>0</v>
      </c>
      <c r="I37" s="157">
        <v>0.20999999999999999</v>
      </c>
      <c r="J37" s="156">
        <f>ROUND(((SUM(BE93:BE123))*I37),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ROUND((SUM(BF93:BF123)),  2)</f>
        <v>0</v>
      </c>
      <c r="I38" s="157">
        <v>0.14999999999999999</v>
      </c>
      <c r="J38" s="156">
        <f>ROUND(((SUM(BF93:BF123))*I38),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ROUND((SUM(BG93:BG123)),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ROUND((SUM(BH93:BH123)),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ROUND((SUM(BI93:BI123)),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1493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4/MAT - Materiál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1401</v>
      </c>
      <c r="E68" s="181"/>
      <c r="F68" s="181"/>
      <c r="G68" s="181"/>
      <c r="H68" s="181"/>
      <c r="I68" s="182"/>
      <c r="J68" s="183">
        <f>J114</f>
        <v>0</v>
      </c>
      <c r="K68" s="179"/>
      <c r="L68" s="184"/>
    </row>
    <row r="69" s="9" customFormat="1" ht="19.92" customHeight="1">
      <c r="B69" s="185"/>
      <c r="C69" s="122"/>
      <c r="D69" s="186" t="s">
        <v>1402</v>
      </c>
      <c r="E69" s="187"/>
      <c r="F69" s="187"/>
      <c r="G69" s="187"/>
      <c r="H69" s="187"/>
      <c r="I69" s="188"/>
      <c r="J69" s="189">
        <f>J115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221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Horoměřická S 071 - most, Praha 6, č. akce 999615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211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1398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213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1493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672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4/MAT - Materiál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>ul. Horoměřická / Pod Habrovkou</v>
      </c>
      <c r="G87" s="40"/>
      <c r="H87" s="40"/>
      <c r="I87" s="146" t="s">
        <v>23</v>
      </c>
      <c r="J87" s="68" t="str">
        <f>IF(J16="","",J16)</f>
        <v>28. 1. 2019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TSK hl.m. Prahy, a.s.</v>
      </c>
      <c r="G89" s="40"/>
      <c r="H89" s="40"/>
      <c r="I89" s="146" t="s">
        <v>31</v>
      </c>
      <c r="J89" s="37" t="str">
        <f>E25</f>
        <v>AGA Letiště, spol. s r.o.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IF(E22="","",E22)</f>
        <v>Vyplň údaj</v>
      </c>
      <c r="G90" s="40"/>
      <c r="H90" s="40"/>
      <c r="I90" s="146" t="s">
        <v>34</v>
      </c>
      <c r="J90" s="37" t="str">
        <f>E28</f>
        <v>Ing. Martin Krupička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222</v>
      </c>
      <c r="D92" s="193" t="s">
        <v>57</v>
      </c>
      <c r="E92" s="193" t="s">
        <v>53</v>
      </c>
      <c r="F92" s="193" t="s">
        <v>54</v>
      </c>
      <c r="G92" s="193" t="s">
        <v>223</v>
      </c>
      <c r="H92" s="193" t="s">
        <v>224</v>
      </c>
      <c r="I92" s="194" t="s">
        <v>225</v>
      </c>
      <c r="J92" s="193" t="s">
        <v>217</v>
      </c>
      <c r="K92" s="195" t="s">
        <v>226</v>
      </c>
      <c r="L92" s="196"/>
      <c r="M92" s="88" t="s">
        <v>19</v>
      </c>
      <c r="N92" s="89" t="s">
        <v>42</v>
      </c>
      <c r="O92" s="89" t="s">
        <v>227</v>
      </c>
      <c r="P92" s="89" t="s">
        <v>228</v>
      </c>
      <c r="Q92" s="89" t="s">
        <v>229</v>
      </c>
      <c r="R92" s="89" t="s">
        <v>230</v>
      </c>
      <c r="S92" s="89" t="s">
        <v>231</v>
      </c>
      <c r="T92" s="90" t="s">
        <v>232</v>
      </c>
    </row>
    <row r="93" s="1" customFormat="1" ht="22.8" customHeight="1">
      <c r="B93" s="39"/>
      <c r="C93" s="95" t="s">
        <v>233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P94+SUM(P95:P114)</f>
        <v>0</v>
      </c>
      <c r="Q93" s="92"/>
      <c r="R93" s="198">
        <f>R94+SUM(R95:R114)</f>
        <v>0.014999999999999999</v>
      </c>
      <c r="S93" s="92"/>
      <c r="T93" s="199">
        <f>T94+SUM(T95:T114)</f>
        <v>0</v>
      </c>
      <c r="AT93" s="18" t="s">
        <v>71</v>
      </c>
      <c r="AU93" s="18" t="s">
        <v>218</v>
      </c>
      <c r="BK93" s="200">
        <f>BK94+SUM(BK95:BK114)</f>
        <v>0</v>
      </c>
    </row>
    <row r="94" s="1" customFormat="1" ht="16.5" customHeight="1">
      <c r="B94" s="39"/>
      <c r="C94" s="260" t="s">
        <v>79</v>
      </c>
      <c r="D94" s="260" t="s">
        <v>680</v>
      </c>
      <c r="E94" s="261" t="s">
        <v>821</v>
      </c>
      <c r="F94" s="262" t="s">
        <v>1474</v>
      </c>
      <c r="G94" s="263" t="s">
        <v>318</v>
      </c>
      <c r="H94" s="264">
        <v>50</v>
      </c>
      <c r="I94" s="265"/>
      <c r="J94" s="266">
        <f>ROUND(I94*H94,2)</f>
        <v>0</v>
      </c>
      <c r="K94" s="262" t="s">
        <v>686</v>
      </c>
      <c r="L94" s="267"/>
      <c r="M94" s="268" t="s">
        <v>19</v>
      </c>
      <c r="N94" s="269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693</v>
      </c>
      <c r="AT94" s="18" t="s">
        <v>680</v>
      </c>
      <c r="AU94" s="18" t="s">
        <v>72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693</v>
      </c>
      <c r="BM94" s="18" t="s">
        <v>1562</v>
      </c>
    </row>
    <row r="95" s="1" customFormat="1">
      <c r="B95" s="39"/>
      <c r="C95" s="40"/>
      <c r="D95" s="229" t="s">
        <v>245</v>
      </c>
      <c r="E95" s="40"/>
      <c r="F95" s="230" t="s">
        <v>824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72</v>
      </c>
    </row>
    <row r="96" s="1" customFormat="1" ht="16.5" customHeight="1">
      <c r="B96" s="39"/>
      <c r="C96" s="260" t="s">
        <v>81</v>
      </c>
      <c r="D96" s="260" t="s">
        <v>680</v>
      </c>
      <c r="E96" s="261" t="s">
        <v>828</v>
      </c>
      <c r="F96" s="262" t="s">
        <v>829</v>
      </c>
      <c r="G96" s="263" t="s">
        <v>692</v>
      </c>
      <c r="H96" s="264">
        <v>2</v>
      </c>
      <c r="I96" s="265"/>
      <c r="J96" s="266">
        <f>ROUND(I96*H96,2)</f>
        <v>0</v>
      </c>
      <c r="K96" s="262" t="s">
        <v>686</v>
      </c>
      <c r="L96" s="267"/>
      <c r="M96" s="268" t="s">
        <v>19</v>
      </c>
      <c r="N96" s="269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305</v>
      </c>
      <c r="AT96" s="18" t="s">
        <v>680</v>
      </c>
      <c r="AU96" s="18" t="s">
        <v>72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1563</v>
      </c>
    </row>
    <row r="97" s="1" customFormat="1">
      <c r="B97" s="39"/>
      <c r="C97" s="40"/>
      <c r="D97" s="229" t="s">
        <v>245</v>
      </c>
      <c r="E97" s="40"/>
      <c r="F97" s="230" t="s">
        <v>829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72</v>
      </c>
    </row>
    <row r="98" s="1" customFormat="1" ht="16.5" customHeight="1">
      <c r="B98" s="39"/>
      <c r="C98" s="260" t="s">
        <v>101</v>
      </c>
      <c r="D98" s="260" t="s">
        <v>680</v>
      </c>
      <c r="E98" s="261" t="s">
        <v>831</v>
      </c>
      <c r="F98" s="262" t="s">
        <v>832</v>
      </c>
      <c r="G98" s="263" t="s">
        <v>276</v>
      </c>
      <c r="H98" s="264">
        <v>2</v>
      </c>
      <c r="I98" s="265"/>
      <c r="J98" s="266">
        <f>ROUND(I98*H98,2)</f>
        <v>0</v>
      </c>
      <c r="K98" s="262" t="s">
        <v>19</v>
      </c>
      <c r="L98" s="267"/>
      <c r="M98" s="268" t="s">
        <v>19</v>
      </c>
      <c r="N98" s="269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305</v>
      </c>
      <c r="AT98" s="18" t="s">
        <v>680</v>
      </c>
      <c r="AU98" s="18" t="s">
        <v>72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1564</v>
      </c>
    </row>
    <row r="99" s="1" customFormat="1">
      <c r="B99" s="39"/>
      <c r="C99" s="40"/>
      <c r="D99" s="229" t="s">
        <v>245</v>
      </c>
      <c r="E99" s="40"/>
      <c r="F99" s="230" t="s">
        <v>832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72</v>
      </c>
    </row>
    <row r="100" s="1" customFormat="1" ht="16.5" customHeight="1">
      <c r="B100" s="39"/>
      <c r="C100" s="260" t="s">
        <v>300</v>
      </c>
      <c r="D100" s="260" t="s">
        <v>680</v>
      </c>
      <c r="E100" s="261" t="s">
        <v>1565</v>
      </c>
      <c r="F100" s="262" t="s">
        <v>1566</v>
      </c>
      <c r="G100" s="263" t="s">
        <v>276</v>
      </c>
      <c r="H100" s="264">
        <v>4</v>
      </c>
      <c r="I100" s="265"/>
      <c r="J100" s="266">
        <f>ROUND(I100*H100,2)</f>
        <v>0</v>
      </c>
      <c r="K100" s="262" t="s">
        <v>19</v>
      </c>
      <c r="L100" s="267"/>
      <c r="M100" s="268" t="s">
        <v>19</v>
      </c>
      <c r="N100" s="269" t="s">
        <v>43</v>
      </c>
      <c r="O100" s="80"/>
      <c r="P100" s="226">
        <f>O100*H100</f>
        <v>0</v>
      </c>
      <c r="Q100" s="226">
        <v>3.0000000000000001E-05</v>
      </c>
      <c r="R100" s="226">
        <f>Q100*H100</f>
        <v>0.00012</v>
      </c>
      <c r="S100" s="226">
        <v>0</v>
      </c>
      <c r="T100" s="227">
        <f>S100*H100</f>
        <v>0</v>
      </c>
      <c r="AR100" s="18" t="s">
        <v>693</v>
      </c>
      <c r="AT100" s="18" t="s">
        <v>680</v>
      </c>
      <c r="AU100" s="18" t="s">
        <v>72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693</v>
      </c>
      <c r="BM100" s="18" t="s">
        <v>1567</v>
      </c>
    </row>
    <row r="101" s="1" customFormat="1">
      <c r="B101" s="39"/>
      <c r="C101" s="40"/>
      <c r="D101" s="229" t="s">
        <v>245</v>
      </c>
      <c r="E101" s="40"/>
      <c r="F101" s="230" t="s">
        <v>1568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72</v>
      </c>
    </row>
    <row r="102" s="1" customFormat="1" ht="16.5" customHeight="1">
      <c r="B102" s="39"/>
      <c r="C102" s="260" t="s">
        <v>305</v>
      </c>
      <c r="D102" s="260" t="s">
        <v>680</v>
      </c>
      <c r="E102" s="261" t="s">
        <v>1569</v>
      </c>
      <c r="F102" s="262" t="s">
        <v>1570</v>
      </c>
      <c r="G102" s="263" t="s">
        <v>1571</v>
      </c>
      <c r="H102" s="264">
        <v>4</v>
      </c>
      <c r="I102" s="265"/>
      <c r="J102" s="266">
        <f>ROUND(I102*H102,2)</f>
        <v>0</v>
      </c>
      <c r="K102" s="262" t="s">
        <v>19</v>
      </c>
      <c r="L102" s="267"/>
      <c r="M102" s="268" t="s">
        <v>19</v>
      </c>
      <c r="N102" s="269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693</v>
      </c>
      <c r="AT102" s="18" t="s">
        <v>680</v>
      </c>
      <c r="AU102" s="18" t="s">
        <v>72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693</v>
      </c>
      <c r="BM102" s="18" t="s">
        <v>1572</v>
      </c>
    </row>
    <row r="103" s="1" customFormat="1">
      <c r="B103" s="39"/>
      <c r="C103" s="40"/>
      <c r="D103" s="229" t="s">
        <v>245</v>
      </c>
      <c r="E103" s="40"/>
      <c r="F103" s="230" t="s">
        <v>1573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72</v>
      </c>
    </row>
    <row r="104" s="1" customFormat="1" ht="16.5" customHeight="1">
      <c r="B104" s="39"/>
      <c r="C104" s="260" t="s">
        <v>310</v>
      </c>
      <c r="D104" s="260" t="s">
        <v>680</v>
      </c>
      <c r="E104" s="261" t="s">
        <v>1574</v>
      </c>
      <c r="F104" s="262" t="s">
        <v>1575</v>
      </c>
      <c r="G104" s="263" t="s">
        <v>276</v>
      </c>
      <c r="H104" s="264">
        <v>3</v>
      </c>
      <c r="I104" s="265"/>
      <c r="J104" s="266">
        <f>ROUND(I104*H104,2)</f>
        <v>0</v>
      </c>
      <c r="K104" s="262" t="s">
        <v>19</v>
      </c>
      <c r="L104" s="267"/>
      <c r="M104" s="268" t="s">
        <v>19</v>
      </c>
      <c r="N104" s="269" t="s">
        <v>43</v>
      </c>
      <c r="O104" s="80"/>
      <c r="P104" s="226">
        <f>O104*H104</f>
        <v>0</v>
      </c>
      <c r="Q104" s="226">
        <v>8.0000000000000007E-05</v>
      </c>
      <c r="R104" s="226">
        <f>Q104*H104</f>
        <v>0.00024000000000000003</v>
      </c>
      <c r="S104" s="226">
        <v>0</v>
      </c>
      <c r="T104" s="227">
        <f>S104*H104</f>
        <v>0</v>
      </c>
      <c r="AR104" s="18" t="s">
        <v>693</v>
      </c>
      <c r="AT104" s="18" t="s">
        <v>680</v>
      </c>
      <c r="AU104" s="18" t="s">
        <v>72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693</v>
      </c>
      <c r="BM104" s="18" t="s">
        <v>1576</v>
      </c>
    </row>
    <row r="105" s="1" customFormat="1">
      <c r="B105" s="39"/>
      <c r="C105" s="40"/>
      <c r="D105" s="229" t="s">
        <v>245</v>
      </c>
      <c r="E105" s="40"/>
      <c r="F105" s="230" t="s">
        <v>1577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72</v>
      </c>
    </row>
    <row r="106" s="1" customFormat="1" ht="16.5" customHeight="1">
      <c r="B106" s="39"/>
      <c r="C106" s="260" t="s">
        <v>315</v>
      </c>
      <c r="D106" s="260" t="s">
        <v>680</v>
      </c>
      <c r="E106" s="261" t="s">
        <v>1578</v>
      </c>
      <c r="F106" s="262" t="s">
        <v>1579</v>
      </c>
      <c r="G106" s="263" t="s">
        <v>276</v>
      </c>
      <c r="H106" s="264">
        <v>3</v>
      </c>
      <c r="I106" s="265"/>
      <c r="J106" s="266">
        <f>ROUND(I106*H106,2)</f>
        <v>0</v>
      </c>
      <c r="K106" s="262" t="s">
        <v>19</v>
      </c>
      <c r="L106" s="267"/>
      <c r="M106" s="268" t="s">
        <v>19</v>
      </c>
      <c r="N106" s="269" t="s">
        <v>43</v>
      </c>
      <c r="O106" s="80"/>
      <c r="P106" s="226">
        <f>O106*H106</f>
        <v>0</v>
      </c>
      <c r="Q106" s="226">
        <v>0.0025000000000000001</v>
      </c>
      <c r="R106" s="226">
        <f>Q106*H106</f>
        <v>0.0074999999999999997</v>
      </c>
      <c r="S106" s="226">
        <v>0</v>
      </c>
      <c r="T106" s="227">
        <f>S106*H106</f>
        <v>0</v>
      </c>
      <c r="AR106" s="18" t="s">
        <v>693</v>
      </c>
      <c r="AT106" s="18" t="s">
        <v>680</v>
      </c>
      <c r="AU106" s="18" t="s">
        <v>72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693</v>
      </c>
      <c r="BM106" s="18" t="s">
        <v>1580</v>
      </c>
    </row>
    <row r="107" s="1" customFormat="1">
      <c r="B107" s="39"/>
      <c r="C107" s="40"/>
      <c r="D107" s="229" t="s">
        <v>245</v>
      </c>
      <c r="E107" s="40"/>
      <c r="F107" s="230" t="s">
        <v>1581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72</v>
      </c>
    </row>
    <row r="108" s="1" customFormat="1" ht="16.5" customHeight="1">
      <c r="B108" s="39"/>
      <c r="C108" s="260" t="s">
        <v>400</v>
      </c>
      <c r="D108" s="260" t="s">
        <v>680</v>
      </c>
      <c r="E108" s="261" t="s">
        <v>1582</v>
      </c>
      <c r="F108" s="262" t="s">
        <v>1583</v>
      </c>
      <c r="G108" s="263" t="s">
        <v>276</v>
      </c>
      <c r="H108" s="264">
        <v>1</v>
      </c>
      <c r="I108" s="265"/>
      <c r="J108" s="266">
        <f>ROUND(I108*H108,2)</f>
        <v>0</v>
      </c>
      <c r="K108" s="262" t="s">
        <v>19</v>
      </c>
      <c r="L108" s="267"/>
      <c r="M108" s="268" t="s">
        <v>19</v>
      </c>
      <c r="N108" s="269" t="s">
        <v>43</v>
      </c>
      <c r="O108" s="80"/>
      <c r="P108" s="226">
        <f>O108*H108</f>
        <v>0</v>
      </c>
      <c r="Q108" s="226">
        <v>8.0000000000000007E-05</v>
      </c>
      <c r="R108" s="226">
        <f>Q108*H108</f>
        <v>8.0000000000000007E-05</v>
      </c>
      <c r="S108" s="226">
        <v>0</v>
      </c>
      <c r="T108" s="227">
        <f>S108*H108</f>
        <v>0</v>
      </c>
      <c r="AR108" s="18" t="s">
        <v>693</v>
      </c>
      <c r="AT108" s="18" t="s">
        <v>680</v>
      </c>
      <c r="AU108" s="18" t="s">
        <v>72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693</v>
      </c>
      <c r="BM108" s="18" t="s">
        <v>1584</v>
      </c>
    </row>
    <row r="109" s="1" customFormat="1">
      <c r="B109" s="39"/>
      <c r="C109" s="40"/>
      <c r="D109" s="229" t="s">
        <v>245</v>
      </c>
      <c r="E109" s="40"/>
      <c r="F109" s="230" t="s">
        <v>1577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72</v>
      </c>
    </row>
    <row r="110" s="1" customFormat="1" ht="16.5" customHeight="1">
      <c r="B110" s="39"/>
      <c r="C110" s="260" t="s">
        <v>8</v>
      </c>
      <c r="D110" s="260" t="s">
        <v>680</v>
      </c>
      <c r="E110" s="261" t="s">
        <v>1585</v>
      </c>
      <c r="F110" s="262" t="s">
        <v>1586</v>
      </c>
      <c r="G110" s="263" t="s">
        <v>276</v>
      </c>
      <c r="H110" s="264">
        <v>1</v>
      </c>
      <c r="I110" s="265"/>
      <c r="J110" s="266">
        <f>ROUND(I110*H110,2)</f>
        <v>0</v>
      </c>
      <c r="K110" s="262" t="s">
        <v>19</v>
      </c>
      <c r="L110" s="267"/>
      <c r="M110" s="268" t="s">
        <v>19</v>
      </c>
      <c r="N110" s="269" t="s">
        <v>43</v>
      </c>
      <c r="O110" s="80"/>
      <c r="P110" s="226">
        <f>O110*H110</f>
        <v>0</v>
      </c>
      <c r="Q110" s="226">
        <v>0.0025000000000000001</v>
      </c>
      <c r="R110" s="226">
        <f>Q110*H110</f>
        <v>0.0025000000000000001</v>
      </c>
      <c r="S110" s="226">
        <v>0</v>
      </c>
      <c r="T110" s="227">
        <f>S110*H110</f>
        <v>0</v>
      </c>
      <c r="AR110" s="18" t="s">
        <v>693</v>
      </c>
      <c r="AT110" s="18" t="s">
        <v>680</v>
      </c>
      <c r="AU110" s="18" t="s">
        <v>72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693</v>
      </c>
      <c r="BM110" s="18" t="s">
        <v>1587</v>
      </c>
    </row>
    <row r="111" s="1" customFormat="1">
      <c r="B111" s="39"/>
      <c r="C111" s="40"/>
      <c r="D111" s="229" t="s">
        <v>245</v>
      </c>
      <c r="E111" s="40"/>
      <c r="F111" s="230" t="s">
        <v>1581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72</v>
      </c>
    </row>
    <row r="112" s="1" customFormat="1" ht="16.5" customHeight="1">
      <c r="B112" s="39"/>
      <c r="C112" s="260" t="s">
        <v>243</v>
      </c>
      <c r="D112" s="260" t="s">
        <v>680</v>
      </c>
      <c r="E112" s="261" t="s">
        <v>834</v>
      </c>
      <c r="F112" s="262" t="s">
        <v>835</v>
      </c>
      <c r="G112" s="263" t="s">
        <v>692</v>
      </c>
      <c r="H112" s="264">
        <v>2</v>
      </c>
      <c r="I112" s="265"/>
      <c r="J112" s="266">
        <f>ROUND(I112*H112,2)</f>
        <v>0</v>
      </c>
      <c r="K112" s="262" t="s">
        <v>19</v>
      </c>
      <c r="L112" s="267"/>
      <c r="M112" s="268" t="s">
        <v>19</v>
      </c>
      <c r="N112" s="269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305</v>
      </c>
      <c r="AT112" s="18" t="s">
        <v>680</v>
      </c>
      <c r="AU112" s="18" t="s">
        <v>72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1588</v>
      </c>
    </row>
    <row r="113" s="1" customFormat="1">
      <c r="B113" s="39"/>
      <c r="C113" s="40"/>
      <c r="D113" s="229" t="s">
        <v>245</v>
      </c>
      <c r="E113" s="40"/>
      <c r="F113" s="230" t="s">
        <v>835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72</v>
      </c>
    </row>
    <row r="114" s="11" customFormat="1" ht="25.92" customHeight="1">
      <c r="B114" s="201"/>
      <c r="C114" s="202"/>
      <c r="D114" s="203" t="s">
        <v>71</v>
      </c>
      <c r="E114" s="204" t="s">
        <v>1458</v>
      </c>
      <c r="F114" s="204" t="s">
        <v>1459</v>
      </c>
      <c r="G114" s="202"/>
      <c r="H114" s="202"/>
      <c r="I114" s="205"/>
      <c r="J114" s="206">
        <f>BK114</f>
        <v>0</v>
      </c>
      <c r="K114" s="202"/>
      <c r="L114" s="207"/>
      <c r="M114" s="208"/>
      <c r="N114" s="209"/>
      <c r="O114" s="209"/>
      <c r="P114" s="210">
        <f>P115</f>
        <v>0</v>
      </c>
      <c r="Q114" s="209"/>
      <c r="R114" s="210">
        <f>R115</f>
        <v>0.0045599999999999998</v>
      </c>
      <c r="S114" s="209"/>
      <c r="T114" s="211">
        <f>T115</f>
        <v>0</v>
      </c>
      <c r="AR114" s="212" t="s">
        <v>243</v>
      </c>
      <c r="AT114" s="213" t="s">
        <v>71</v>
      </c>
      <c r="AU114" s="213" t="s">
        <v>72</v>
      </c>
      <c r="AY114" s="212" t="s">
        <v>236</v>
      </c>
      <c r="BK114" s="214">
        <f>BK115</f>
        <v>0</v>
      </c>
    </row>
    <row r="115" s="11" customFormat="1" ht="22.8" customHeight="1">
      <c r="B115" s="201"/>
      <c r="C115" s="202"/>
      <c r="D115" s="203" t="s">
        <v>71</v>
      </c>
      <c r="E115" s="215" t="s">
        <v>1460</v>
      </c>
      <c r="F115" s="215" t="s">
        <v>1461</v>
      </c>
      <c r="G115" s="202"/>
      <c r="H115" s="202"/>
      <c r="I115" s="205"/>
      <c r="J115" s="216">
        <f>BK115</f>
        <v>0</v>
      </c>
      <c r="K115" s="202"/>
      <c r="L115" s="207"/>
      <c r="M115" s="208"/>
      <c r="N115" s="209"/>
      <c r="O115" s="209"/>
      <c r="P115" s="210">
        <f>SUM(P116:P123)</f>
        <v>0</v>
      </c>
      <c r="Q115" s="209"/>
      <c r="R115" s="210">
        <f>SUM(R116:R123)</f>
        <v>0.0045599999999999998</v>
      </c>
      <c r="S115" s="209"/>
      <c r="T115" s="211">
        <f>SUM(T116:T123)</f>
        <v>0</v>
      </c>
      <c r="AR115" s="212" t="s">
        <v>243</v>
      </c>
      <c r="AT115" s="213" t="s">
        <v>71</v>
      </c>
      <c r="AU115" s="213" t="s">
        <v>79</v>
      </c>
      <c r="AY115" s="212" t="s">
        <v>236</v>
      </c>
      <c r="BK115" s="214">
        <f>SUM(BK116:BK123)</f>
        <v>0</v>
      </c>
    </row>
    <row r="116" s="1" customFormat="1" ht="16.5" customHeight="1">
      <c r="B116" s="39"/>
      <c r="C116" s="217" t="s">
        <v>424</v>
      </c>
      <c r="D116" s="217" t="s">
        <v>238</v>
      </c>
      <c r="E116" s="218" t="s">
        <v>1558</v>
      </c>
      <c r="F116" s="219" t="s">
        <v>1589</v>
      </c>
      <c r="G116" s="220" t="s">
        <v>692</v>
      </c>
      <c r="H116" s="221">
        <v>2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687</v>
      </c>
      <c r="AT116" s="18" t="s">
        <v>238</v>
      </c>
      <c r="AU116" s="18" t="s">
        <v>81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687</v>
      </c>
      <c r="BM116" s="18" t="s">
        <v>1590</v>
      </c>
    </row>
    <row r="117" s="1" customFormat="1">
      <c r="B117" s="39"/>
      <c r="C117" s="40"/>
      <c r="D117" s="229" t="s">
        <v>245</v>
      </c>
      <c r="E117" s="40"/>
      <c r="F117" s="230" t="s">
        <v>1554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81</v>
      </c>
    </row>
    <row r="118" s="1" customFormat="1" ht="16.5" customHeight="1">
      <c r="B118" s="39"/>
      <c r="C118" s="217" t="s">
        <v>418</v>
      </c>
      <c r="D118" s="217" t="s">
        <v>238</v>
      </c>
      <c r="E118" s="218" t="s">
        <v>1555</v>
      </c>
      <c r="F118" s="219" t="s">
        <v>1591</v>
      </c>
      <c r="G118" s="220" t="s">
        <v>692</v>
      </c>
      <c r="H118" s="221">
        <v>1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687</v>
      </c>
      <c r="AT118" s="18" t="s">
        <v>238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687</v>
      </c>
      <c r="BM118" s="18" t="s">
        <v>1592</v>
      </c>
    </row>
    <row r="119" s="1" customFormat="1">
      <c r="B119" s="39"/>
      <c r="C119" s="40"/>
      <c r="D119" s="229" t="s">
        <v>245</v>
      </c>
      <c r="E119" s="40"/>
      <c r="F119" s="230" t="s">
        <v>1554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" customFormat="1" ht="16.5" customHeight="1">
      <c r="B120" s="39"/>
      <c r="C120" s="217" t="s">
        <v>412</v>
      </c>
      <c r="D120" s="217" t="s">
        <v>238</v>
      </c>
      <c r="E120" s="218" t="s">
        <v>1551</v>
      </c>
      <c r="F120" s="219" t="s">
        <v>1593</v>
      </c>
      <c r="G120" s="220" t="s">
        <v>692</v>
      </c>
      <c r="H120" s="221">
        <v>1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687</v>
      </c>
      <c r="AT120" s="18" t="s">
        <v>238</v>
      </c>
      <c r="AU120" s="18" t="s">
        <v>81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687</v>
      </c>
      <c r="BM120" s="18" t="s">
        <v>1594</v>
      </c>
    </row>
    <row r="121" s="1" customFormat="1">
      <c r="B121" s="39"/>
      <c r="C121" s="40"/>
      <c r="D121" s="229" t="s">
        <v>245</v>
      </c>
      <c r="E121" s="40"/>
      <c r="F121" s="230" t="s">
        <v>1554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81</v>
      </c>
    </row>
    <row r="122" s="1" customFormat="1" ht="16.5" customHeight="1">
      <c r="B122" s="39"/>
      <c r="C122" s="260" t="s">
        <v>430</v>
      </c>
      <c r="D122" s="260" t="s">
        <v>680</v>
      </c>
      <c r="E122" s="261" t="s">
        <v>1595</v>
      </c>
      <c r="F122" s="262" t="s">
        <v>1596</v>
      </c>
      <c r="G122" s="263" t="s">
        <v>318</v>
      </c>
      <c r="H122" s="264">
        <v>38</v>
      </c>
      <c r="I122" s="265"/>
      <c r="J122" s="266">
        <f>ROUND(I122*H122,2)</f>
        <v>0</v>
      </c>
      <c r="K122" s="262" t="s">
        <v>19</v>
      </c>
      <c r="L122" s="267"/>
      <c r="M122" s="268" t="s">
        <v>19</v>
      </c>
      <c r="N122" s="269" t="s">
        <v>43</v>
      </c>
      <c r="O122" s="80"/>
      <c r="P122" s="226">
        <f>O122*H122</f>
        <v>0</v>
      </c>
      <c r="Q122" s="226">
        <v>0.00012</v>
      </c>
      <c r="R122" s="226">
        <f>Q122*H122</f>
        <v>0.0045599999999999998</v>
      </c>
      <c r="S122" s="226">
        <v>0</v>
      </c>
      <c r="T122" s="227">
        <f>S122*H122</f>
        <v>0</v>
      </c>
      <c r="AR122" s="18" t="s">
        <v>693</v>
      </c>
      <c r="AT122" s="18" t="s">
        <v>680</v>
      </c>
      <c r="AU122" s="18" t="s">
        <v>81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693</v>
      </c>
      <c r="BM122" s="18" t="s">
        <v>1597</v>
      </c>
    </row>
    <row r="123" s="1" customFormat="1">
      <c r="B123" s="39"/>
      <c r="C123" s="40"/>
      <c r="D123" s="229" t="s">
        <v>245</v>
      </c>
      <c r="E123" s="40"/>
      <c r="F123" s="230" t="s">
        <v>1598</v>
      </c>
      <c r="G123" s="40"/>
      <c r="H123" s="40"/>
      <c r="I123" s="144"/>
      <c r="J123" s="40"/>
      <c r="K123" s="40"/>
      <c r="L123" s="44"/>
      <c r="M123" s="247"/>
      <c r="N123" s="248"/>
      <c r="O123" s="248"/>
      <c r="P123" s="248"/>
      <c r="Q123" s="248"/>
      <c r="R123" s="248"/>
      <c r="S123" s="248"/>
      <c r="T123" s="249"/>
      <c r="AT123" s="18" t="s">
        <v>245</v>
      </c>
      <c r="AU123" s="18" t="s">
        <v>81</v>
      </c>
    </row>
    <row r="124" s="1" customFormat="1" ht="6.96" customHeight="1">
      <c r="B124" s="58"/>
      <c r="C124" s="59"/>
      <c r="D124" s="59"/>
      <c r="E124" s="59"/>
      <c r="F124" s="59"/>
      <c r="G124" s="59"/>
      <c r="H124" s="59"/>
      <c r="I124" s="168"/>
      <c r="J124" s="59"/>
      <c r="K124" s="59"/>
      <c r="L124" s="44"/>
    </row>
  </sheetData>
  <sheetProtection sheet="1" autoFilter="0" formatColumns="0" formatRows="0" objects="1" scenarios="1" spinCount="100000" saltValue="UpHkCiI6z8uC8c0muWa5gwaGvVgqsOte3n2sfLC46PCmyDJvxAE0El8hksmlaC9BJLJVJlCcbTxNuWGi/PxTRQ==" hashValue="lVVPO2QTGBs5D5ll4VTDnoz5xTmeK2QTI5wdTuA4C36SdJpszqlt//ZB79FdbOu0lqv9RZkmDqWPxFW+KYQqlw==" algorithmName="SHA-512" password="CC35"/>
  <autoFilter ref="C92:K12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1398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1493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1599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ROUND(J95,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ROUND((SUM(BE95:BE111)),  2)</f>
        <v>0</v>
      </c>
      <c r="I37" s="157">
        <v>0.20999999999999999</v>
      </c>
      <c r="J37" s="156">
        <f>ROUND(((SUM(BE95:BE111))*I37),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ROUND((SUM(BF95:BF111)),  2)</f>
        <v>0</v>
      </c>
      <c r="I38" s="157">
        <v>0.14999999999999999</v>
      </c>
      <c r="J38" s="156">
        <f>ROUND(((SUM(BF95:BF111))*I38),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ROUND((SUM(BG95:BG111)),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ROUND((SUM(BH95:BH111)),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ROUND((SUM(BI95:BI111)),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1398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1493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4/OST - Ostatní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J95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J96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J97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J100</f>
        <v>0</v>
      </c>
      <c r="K70" s="122"/>
      <c r="L70" s="190"/>
    </row>
    <row r="71" s="8" customFormat="1" ht="24.96" customHeight="1">
      <c r="B71" s="178"/>
      <c r="C71" s="179"/>
      <c r="D71" s="180" t="s">
        <v>679</v>
      </c>
      <c r="E71" s="181"/>
      <c r="F71" s="181"/>
      <c r="G71" s="181"/>
      <c r="H71" s="181"/>
      <c r="I71" s="182"/>
      <c r="J71" s="183">
        <f>J103</f>
        <v>0</v>
      </c>
      <c r="K71" s="179"/>
      <c r="L71" s="184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221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Horoměřická S 071 - most, Praha 6, č. akce 999615</v>
      </c>
      <c r="F81" s="33"/>
      <c r="G81" s="33"/>
      <c r="H81" s="33"/>
      <c r="I81" s="144"/>
      <c r="J81" s="40"/>
      <c r="K81" s="40"/>
      <c r="L81" s="44"/>
    </row>
    <row r="82" ht="12" customHeight="1">
      <c r="B82" s="22"/>
      <c r="C82" s="33" t="s">
        <v>211</v>
      </c>
      <c r="D82" s="23"/>
      <c r="E82" s="23"/>
      <c r="F82" s="23"/>
      <c r="G82" s="23"/>
      <c r="H82" s="23"/>
      <c r="I82" s="137"/>
      <c r="J82" s="23"/>
      <c r="K82" s="23"/>
      <c r="L82" s="21"/>
    </row>
    <row r="83" ht="16.5" customHeight="1">
      <c r="B83" s="22"/>
      <c r="C83" s="23"/>
      <c r="D83" s="23"/>
      <c r="E83" s="172" t="s">
        <v>1398</v>
      </c>
      <c r="F83" s="23"/>
      <c r="G83" s="23"/>
      <c r="H83" s="23"/>
      <c r="I83" s="137"/>
      <c r="J83" s="23"/>
      <c r="K83" s="23"/>
      <c r="L83" s="21"/>
    </row>
    <row r="84" ht="12" customHeight="1">
      <c r="B84" s="22"/>
      <c r="C84" s="33" t="s">
        <v>213</v>
      </c>
      <c r="D84" s="23"/>
      <c r="E84" s="23"/>
      <c r="F84" s="23"/>
      <c r="G84" s="23"/>
      <c r="H84" s="23"/>
      <c r="I84" s="137"/>
      <c r="J84" s="23"/>
      <c r="K84" s="23"/>
      <c r="L84" s="21"/>
    </row>
    <row r="85" s="1" customFormat="1" ht="16.5" customHeight="1">
      <c r="B85" s="39"/>
      <c r="C85" s="40"/>
      <c r="D85" s="40"/>
      <c r="E85" s="33" t="s">
        <v>1493</v>
      </c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672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E13</f>
        <v>4/OST - Ostatní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F16</f>
        <v>ul. Horoměřická / Pod Habrovkou</v>
      </c>
      <c r="G89" s="40"/>
      <c r="H89" s="40"/>
      <c r="I89" s="146" t="s">
        <v>23</v>
      </c>
      <c r="J89" s="68" t="str">
        <f>IF(J16="","",J16)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E19</f>
        <v>TSK hl.m. Prahy, a.s.</v>
      </c>
      <c r="G91" s="40"/>
      <c r="H91" s="40"/>
      <c r="I91" s="146" t="s">
        <v>31</v>
      </c>
      <c r="J91" s="37" t="str">
        <f>E25</f>
        <v>AGA Letiště, spol. s 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IF(E22="","",E22)</f>
        <v>Vyplň údaj</v>
      </c>
      <c r="G92" s="40"/>
      <c r="H92" s="40"/>
      <c r="I92" s="146" t="s">
        <v>34</v>
      </c>
      <c r="J92" s="37" t="str">
        <f>E28</f>
        <v>Ing. Martin Krupička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P96+P103</f>
        <v>0</v>
      </c>
      <c r="Q95" s="92"/>
      <c r="R95" s="198">
        <f>R96+R103</f>
        <v>0</v>
      </c>
      <c r="S95" s="92"/>
      <c r="T95" s="199">
        <f>T96+T103</f>
        <v>0</v>
      </c>
      <c r="AT95" s="18" t="s">
        <v>71</v>
      </c>
      <c r="AU95" s="18" t="s">
        <v>218</v>
      </c>
      <c r="BK95" s="200">
        <f>BK96+BK103</f>
        <v>0</v>
      </c>
    </row>
    <row r="96" s="11" customFormat="1" ht="25.92" customHeight="1">
      <c r="B96" s="201"/>
      <c r="C96" s="202"/>
      <c r="D96" s="203" t="s">
        <v>71</v>
      </c>
      <c r="E96" s="204" t="s">
        <v>680</v>
      </c>
      <c r="F96" s="204" t="s">
        <v>681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P97+P100</f>
        <v>0</v>
      </c>
      <c r="Q96" s="209"/>
      <c r="R96" s="210">
        <f>R97+R100</f>
        <v>0</v>
      </c>
      <c r="S96" s="209"/>
      <c r="T96" s="211">
        <f>T97+T100</f>
        <v>0</v>
      </c>
      <c r="AR96" s="212" t="s">
        <v>101</v>
      </c>
      <c r="AT96" s="213" t="s">
        <v>71</v>
      </c>
      <c r="AU96" s="213" t="s">
        <v>72</v>
      </c>
      <c r="AY96" s="212" t="s">
        <v>236</v>
      </c>
      <c r="BK96" s="214">
        <f>BK97+BK100</f>
        <v>0</v>
      </c>
    </row>
    <row r="97" s="11" customFormat="1" ht="22.8" customHeight="1">
      <c r="B97" s="201"/>
      <c r="C97" s="202"/>
      <c r="D97" s="203" t="s">
        <v>71</v>
      </c>
      <c r="E97" s="215" t="s">
        <v>682</v>
      </c>
      <c r="F97" s="215" t="s">
        <v>683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SUM(P98:P99)</f>
        <v>0</v>
      </c>
      <c r="Q97" s="209"/>
      <c r="R97" s="210">
        <f>SUM(R98:R99)</f>
        <v>0</v>
      </c>
      <c r="S97" s="209"/>
      <c r="T97" s="211">
        <f>SUM(T98:T99)</f>
        <v>0</v>
      </c>
      <c r="AR97" s="212" t="s">
        <v>101</v>
      </c>
      <c r="AT97" s="213" t="s">
        <v>71</v>
      </c>
      <c r="AU97" s="213" t="s">
        <v>79</v>
      </c>
      <c r="AY97" s="212" t="s">
        <v>236</v>
      </c>
      <c r="BK97" s="214">
        <f>SUM(BK98:BK99)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1480</v>
      </c>
      <c r="F98" s="219" t="s">
        <v>1481</v>
      </c>
      <c r="G98" s="220" t="s">
        <v>276</v>
      </c>
      <c r="H98" s="221">
        <v>1</v>
      </c>
      <c r="I98" s="222"/>
      <c r="J98" s="223">
        <f>ROUND(I98*H98,2)</f>
        <v>0</v>
      </c>
      <c r="K98" s="219" t="s">
        <v>686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687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687</v>
      </c>
      <c r="BM98" s="18" t="s">
        <v>1600</v>
      </c>
    </row>
    <row r="99" s="1" customFormat="1">
      <c r="B99" s="39"/>
      <c r="C99" s="40"/>
      <c r="D99" s="229" t="s">
        <v>245</v>
      </c>
      <c r="E99" s="40"/>
      <c r="F99" s="230" t="s">
        <v>1483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1" customFormat="1" ht="22.8" customHeight="1">
      <c r="B100" s="201"/>
      <c r="C100" s="202"/>
      <c r="D100" s="203" t="s">
        <v>71</v>
      </c>
      <c r="E100" s="215" t="s">
        <v>721</v>
      </c>
      <c r="F100" s="215" t="s">
        <v>722</v>
      </c>
      <c r="G100" s="202"/>
      <c r="H100" s="202"/>
      <c r="I100" s="205"/>
      <c r="J100" s="216">
        <f>BK100</f>
        <v>0</v>
      </c>
      <c r="K100" s="202"/>
      <c r="L100" s="207"/>
      <c r="M100" s="208"/>
      <c r="N100" s="209"/>
      <c r="O100" s="209"/>
      <c r="P100" s="210">
        <f>SUM(P101:P102)</f>
        <v>0</v>
      </c>
      <c r="Q100" s="209"/>
      <c r="R100" s="210">
        <f>SUM(R101:R102)</f>
        <v>0</v>
      </c>
      <c r="S100" s="209"/>
      <c r="T100" s="211">
        <f>SUM(T101:T102)</f>
        <v>0</v>
      </c>
      <c r="AR100" s="212" t="s">
        <v>101</v>
      </c>
      <c r="AT100" s="213" t="s">
        <v>71</v>
      </c>
      <c r="AU100" s="213" t="s">
        <v>79</v>
      </c>
      <c r="AY100" s="212" t="s">
        <v>236</v>
      </c>
      <c r="BK100" s="214">
        <f>SUM(BK101:BK102)</f>
        <v>0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847</v>
      </c>
      <c r="F101" s="219" t="s">
        <v>1484</v>
      </c>
      <c r="G101" s="220" t="s">
        <v>276</v>
      </c>
      <c r="H101" s="221">
        <v>4</v>
      </c>
      <c r="I101" s="222"/>
      <c r="J101" s="223">
        <f>ROUND(I101*H101,2)</f>
        <v>0</v>
      </c>
      <c r="K101" s="219" t="s">
        <v>686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687</v>
      </c>
      <c r="AT101" s="18" t="s">
        <v>238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687</v>
      </c>
      <c r="BM101" s="18" t="s">
        <v>1601</v>
      </c>
    </row>
    <row r="102" s="1" customFormat="1">
      <c r="B102" s="39"/>
      <c r="C102" s="40"/>
      <c r="D102" s="229" t="s">
        <v>245</v>
      </c>
      <c r="E102" s="40"/>
      <c r="F102" s="230" t="s">
        <v>848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1" customFormat="1" ht="25.92" customHeight="1">
      <c r="B103" s="201"/>
      <c r="C103" s="202"/>
      <c r="D103" s="203" t="s">
        <v>71</v>
      </c>
      <c r="E103" s="204" t="s">
        <v>806</v>
      </c>
      <c r="F103" s="204" t="s">
        <v>107</v>
      </c>
      <c r="G103" s="202"/>
      <c r="H103" s="202"/>
      <c r="I103" s="205"/>
      <c r="J103" s="206">
        <f>BK103</f>
        <v>0</v>
      </c>
      <c r="K103" s="202"/>
      <c r="L103" s="207"/>
      <c r="M103" s="208"/>
      <c r="N103" s="209"/>
      <c r="O103" s="209"/>
      <c r="P103" s="210">
        <f>SUM(P104:P111)</f>
        <v>0</v>
      </c>
      <c r="Q103" s="209"/>
      <c r="R103" s="210">
        <f>SUM(R104:R111)</f>
        <v>0</v>
      </c>
      <c r="S103" s="209"/>
      <c r="T103" s="211">
        <f>SUM(T104:T111)</f>
        <v>0</v>
      </c>
      <c r="AR103" s="212" t="s">
        <v>243</v>
      </c>
      <c r="AT103" s="213" t="s">
        <v>71</v>
      </c>
      <c r="AU103" s="213" t="s">
        <v>72</v>
      </c>
      <c r="AY103" s="212" t="s">
        <v>236</v>
      </c>
      <c r="BK103" s="214">
        <f>SUM(BK104:BK111)</f>
        <v>0</v>
      </c>
    </row>
    <row r="104" s="1" customFormat="1" ht="16.5" customHeight="1">
      <c r="B104" s="39"/>
      <c r="C104" s="217" t="s">
        <v>101</v>
      </c>
      <c r="D104" s="217" t="s">
        <v>238</v>
      </c>
      <c r="E104" s="218" t="s">
        <v>850</v>
      </c>
      <c r="F104" s="219" t="s">
        <v>851</v>
      </c>
      <c r="G104" s="220" t="s">
        <v>501</v>
      </c>
      <c r="H104" s="221">
        <v>1</v>
      </c>
      <c r="I104" s="222"/>
      <c r="J104" s="223">
        <f>ROUND(I104*H104,2)</f>
        <v>0</v>
      </c>
      <c r="K104" s="219" t="s">
        <v>1412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809</v>
      </c>
      <c r="AT104" s="18" t="s">
        <v>238</v>
      </c>
      <c r="AU104" s="18" t="s">
        <v>79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809</v>
      </c>
      <c r="BM104" s="18" t="s">
        <v>1602</v>
      </c>
    </row>
    <row r="105" s="1" customFormat="1">
      <c r="B105" s="39"/>
      <c r="C105" s="40"/>
      <c r="D105" s="229" t="s">
        <v>245</v>
      </c>
      <c r="E105" s="40"/>
      <c r="F105" s="230" t="s">
        <v>853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79</v>
      </c>
    </row>
    <row r="106" s="1" customFormat="1" ht="16.5" customHeight="1">
      <c r="B106" s="39"/>
      <c r="C106" s="217" t="s">
        <v>243</v>
      </c>
      <c r="D106" s="217" t="s">
        <v>238</v>
      </c>
      <c r="E106" s="218" t="s">
        <v>854</v>
      </c>
      <c r="F106" s="219" t="s">
        <v>855</v>
      </c>
      <c r="G106" s="220" t="s">
        <v>501</v>
      </c>
      <c r="H106" s="221">
        <v>1</v>
      </c>
      <c r="I106" s="222"/>
      <c r="J106" s="223">
        <f>ROUND(I106*H106,2)</f>
        <v>0</v>
      </c>
      <c r="K106" s="219" t="s">
        <v>686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809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809</v>
      </c>
      <c r="BM106" s="18" t="s">
        <v>1603</v>
      </c>
    </row>
    <row r="107" s="1" customFormat="1">
      <c r="B107" s="39"/>
      <c r="C107" s="40"/>
      <c r="D107" s="229" t="s">
        <v>245</v>
      </c>
      <c r="E107" s="40"/>
      <c r="F107" s="230" t="s">
        <v>857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286</v>
      </c>
      <c r="D108" s="217" t="s">
        <v>238</v>
      </c>
      <c r="E108" s="218" t="s">
        <v>858</v>
      </c>
      <c r="F108" s="219" t="s">
        <v>1604</v>
      </c>
      <c r="G108" s="220" t="s">
        <v>276</v>
      </c>
      <c r="H108" s="221">
        <v>1</v>
      </c>
      <c r="I108" s="222"/>
      <c r="J108" s="223">
        <f>ROUND(I108*H108,2)</f>
        <v>0</v>
      </c>
      <c r="K108" s="219" t="s">
        <v>686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809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809</v>
      </c>
      <c r="BM108" s="18" t="s">
        <v>1605</v>
      </c>
    </row>
    <row r="109" s="1" customFormat="1">
      <c r="B109" s="39"/>
      <c r="C109" s="40"/>
      <c r="D109" s="229" t="s">
        <v>245</v>
      </c>
      <c r="E109" s="40"/>
      <c r="F109" s="230" t="s">
        <v>861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292</v>
      </c>
      <c r="D110" s="217" t="s">
        <v>238</v>
      </c>
      <c r="E110" s="218" t="s">
        <v>1490</v>
      </c>
      <c r="F110" s="219" t="s">
        <v>1491</v>
      </c>
      <c r="G110" s="220" t="s">
        <v>276</v>
      </c>
      <c r="H110" s="221">
        <v>1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809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809</v>
      </c>
      <c r="BM110" s="18" t="s">
        <v>1606</v>
      </c>
    </row>
    <row r="111" s="1" customFormat="1">
      <c r="B111" s="39"/>
      <c r="C111" s="40"/>
      <c r="D111" s="229" t="s">
        <v>245</v>
      </c>
      <c r="E111" s="40"/>
      <c r="F111" s="230" t="s">
        <v>861</v>
      </c>
      <c r="G111" s="40"/>
      <c r="H111" s="40"/>
      <c r="I111" s="144"/>
      <c r="J111" s="40"/>
      <c r="K111" s="40"/>
      <c r="L111" s="44"/>
      <c r="M111" s="247"/>
      <c r="N111" s="248"/>
      <c r="O111" s="248"/>
      <c r="P111" s="248"/>
      <c r="Q111" s="248"/>
      <c r="R111" s="248"/>
      <c r="S111" s="248"/>
      <c r="T111" s="249"/>
      <c r="AT111" s="18" t="s">
        <v>245</v>
      </c>
      <c r="AU111" s="18" t="s">
        <v>79</v>
      </c>
    </row>
    <row r="112" s="1" customFormat="1" ht="6.96" customHeight="1">
      <c r="B112" s="58"/>
      <c r="C112" s="59"/>
      <c r="D112" s="59"/>
      <c r="E112" s="59"/>
      <c r="F112" s="59"/>
      <c r="G112" s="59"/>
      <c r="H112" s="59"/>
      <c r="I112" s="168"/>
      <c r="J112" s="59"/>
      <c r="K112" s="59"/>
      <c r="L112" s="44"/>
    </row>
  </sheetData>
  <sheetProtection sheet="1" autoFilter="0" formatColumns="0" formatRows="0" objects="1" scenarios="1" spinCount="100000" saltValue="zsX2KV9qG0xlwFN1KRnHRzvRPKqyHHHAncLQj4utoJYtSLNjNqJqbrfjXUKO93Bb1rxondsMLmVaaSlUqRf7lg==" hashValue="kJyXmclHc8Tpw31N6qy1WX9NeBtTcjDFQZgUAEis2zGsnZWFPaIxr4MDXu9HejyyNqvaILnDEyBIMlysI0Y+kg==" algorithmName="SHA-512" password="CC35"/>
  <autoFilter ref="C94:K11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1:H81"/>
    <mergeCell ref="E85:H85"/>
    <mergeCell ref="E83:H83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1607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1608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">
        <v>19</v>
      </c>
      <c r="L23" s="44"/>
    </row>
    <row r="24" s="1" customFormat="1" ht="18" customHeight="1">
      <c r="B24" s="44"/>
      <c r="E24" s="18" t="s">
        <v>1608</v>
      </c>
      <c r="I24" s="146" t="s">
        <v>28</v>
      </c>
      <c r="J24" s="18" t="s">
        <v>19</v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ROUND(J93,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ROUND((SUM(BE93:BE205)),  2)</f>
        <v>0</v>
      </c>
      <c r="I33" s="157">
        <v>0.20999999999999999</v>
      </c>
      <c r="J33" s="156">
        <f>ROUND(((SUM(BE93:BE205))*I33),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ROUND((SUM(BF93:BF205)),  2)</f>
        <v>0</v>
      </c>
      <c r="I34" s="157">
        <v>0.14999999999999999</v>
      </c>
      <c r="J34" s="156">
        <f>ROUND(((SUM(BF93:BF205))*I34),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ROUND((SUM(BG93:BG205)),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ROUND((SUM(BH93:BH205)),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ROUND((SUM(BI93:BI205)),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06 - Přeložka plynovodu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Ing. Zdeněk Havlín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>Ing. Zdeněk Havlín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J93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J94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J95</f>
        <v>0</v>
      </c>
      <c r="K61" s="122"/>
      <c r="L61" s="190"/>
    </row>
    <row r="62" s="9" customFormat="1" ht="19.92" customHeight="1">
      <c r="B62" s="185"/>
      <c r="C62" s="122"/>
      <c r="D62" s="186" t="s">
        <v>1609</v>
      </c>
      <c r="E62" s="187"/>
      <c r="F62" s="187"/>
      <c r="G62" s="187"/>
      <c r="H62" s="187"/>
      <c r="I62" s="188"/>
      <c r="J62" s="189">
        <f>J112</f>
        <v>0</v>
      </c>
      <c r="K62" s="122"/>
      <c r="L62" s="190"/>
    </row>
    <row r="63" s="9" customFormat="1" ht="19.92" customHeight="1">
      <c r="B63" s="185"/>
      <c r="C63" s="122"/>
      <c r="D63" s="186" t="s">
        <v>337</v>
      </c>
      <c r="E63" s="187"/>
      <c r="F63" s="187"/>
      <c r="G63" s="187"/>
      <c r="H63" s="187"/>
      <c r="I63" s="188"/>
      <c r="J63" s="189">
        <f>J115</f>
        <v>0</v>
      </c>
      <c r="K63" s="122"/>
      <c r="L63" s="190"/>
    </row>
    <row r="64" s="8" customFormat="1" ht="24.96" customHeight="1">
      <c r="B64" s="178"/>
      <c r="C64" s="179"/>
      <c r="D64" s="180" t="s">
        <v>340</v>
      </c>
      <c r="E64" s="181"/>
      <c r="F64" s="181"/>
      <c r="G64" s="181"/>
      <c r="H64" s="181"/>
      <c r="I64" s="182"/>
      <c r="J64" s="183">
        <f>J120</f>
        <v>0</v>
      </c>
      <c r="K64" s="179"/>
      <c r="L64" s="184"/>
    </row>
    <row r="65" s="9" customFormat="1" ht="19.92" customHeight="1">
      <c r="B65" s="185"/>
      <c r="C65" s="122"/>
      <c r="D65" s="186" t="s">
        <v>1610</v>
      </c>
      <c r="E65" s="187"/>
      <c r="F65" s="187"/>
      <c r="G65" s="187"/>
      <c r="H65" s="187"/>
      <c r="I65" s="188"/>
      <c r="J65" s="189">
        <f>J121</f>
        <v>0</v>
      </c>
      <c r="K65" s="122"/>
      <c r="L65" s="190"/>
    </row>
    <row r="66" s="9" customFormat="1" ht="19.92" customHeight="1">
      <c r="B66" s="185"/>
      <c r="C66" s="122"/>
      <c r="D66" s="186" t="s">
        <v>1611</v>
      </c>
      <c r="E66" s="187"/>
      <c r="F66" s="187"/>
      <c r="G66" s="187"/>
      <c r="H66" s="187"/>
      <c r="I66" s="188"/>
      <c r="J66" s="189">
        <f>J130</f>
        <v>0</v>
      </c>
      <c r="K66" s="122"/>
      <c r="L66" s="190"/>
    </row>
    <row r="67" s="8" customFormat="1" ht="24.96" customHeight="1">
      <c r="B67" s="178"/>
      <c r="C67" s="179"/>
      <c r="D67" s="180" t="s">
        <v>675</v>
      </c>
      <c r="E67" s="181"/>
      <c r="F67" s="181"/>
      <c r="G67" s="181"/>
      <c r="H67" s="181"/>
      <c r="I67" s="182"/>
      <c r="J67" s="183">
        <f>J133</f>
        <v>0</v>
      </c>
      <c r="K67" s="179"/>
      <c r="L67" s="184"/>
    </row>
    <row r="68" s="9" customFormat="1" ht="19.92" customHeight="1">
      <c r="B68" s="185"/>
      <c r="C68" s="122"/>
      <c r="D68" s="186" t="s">
        <v>676</v>
      </c>
      <c r="E68" s="187"/>
      <c r="F68" s="187"/>
      <c r="G68" s="187"/>
      <c r="H68" s="187"/>
      <c r="I68" s="188"/>
      <c r="J68" s="189">
        <f>J134</f>
        <v>0</v>
      </c>
      <c r="K68" s="122"/>
      <c r="L68" s="190"/>
    </row>
    <row r="69" s="9" customFormat="1" ht="19.92" customHeight="1">
      <c r="B69" s="185"/>
      <c r="C69" s="122"/>
      <c r="D69" s="186" t="s">
        <v>1612</v>
      </c>
      <c r="E69" s="187"/>
      <c r="F69" s="187"/>
      <c r="G69" s="187"/>
      <c r="H69" s="187"/>
      <c r="I69" s="188"/>
      <c r="J69" s="189">
        <f>J141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J190</f>
        <v>0</v>
      </c>
      <c r="K70" s="122"/>
      <c r="L70" s="190"/>
    </row>
    <row r="71" s="9" customFormat="1" ht="19.92" customHeight="1">
      <c r="B71" s="185"/>
      <c r="C71" s="122"/>
      <c r="D71" s="186" t="s">
        <v>1613</v>
      </c>
      <c r="E71" s="187"/>
      <c r="F71" s="187"/>
      <c r="G71" s="187"/>
      <c r="H71" s="187"/>
      <c r="I71" s="188"/>
      <c r="J71" s="189">
        <f>J193</f>
        <v>0</v>
      </c>
      <c r="K71" s="122"/>
      <c r="L71" s="190"/>
    </row>
    <row r="72" s="8" customFormat="1" ht="24.96" customHeight="1">
      <c r="B72" s="178"/>
      <c r="C72" s="179"/>
      <c r="D72" s="180" t="s">
        <v>1614</v>
      </c>
      <c r="E72" s="181"/>
      <c r="F72" s="181"/>
      <c r="G72" s="181"/>
      <c r="H72" s="181"/>
      <c r="I72" s="182"/>
      <c r="J72" s="183">
        <f>J196</f>
        <v>0</v>
      </c>
      <c r="K72" s="179"/>
      <c r="L72" s="184"/>
    </row>
    <row r="73" s="8" customFormat="1" ht="24.96" customHeight="1">
      <c r="B73" s="178"/>
      <c r="C73" s="179"/>
      <c r="D73" s="180" t="s">
        <v>1615</v>
      </c>
      <c r="E73" s="181"/>
      <c r="F73" s="181"/>
      <c r="G73" s="181"/>
      <c r="H73" s="181"/>
      <c r="I73" s="182"/>
      <c r="J73" s="183">
        <f>J203</f>
        <v>0</v>
      </c>
      <c r="K73" s="179"/>
      <c r="L73" s="184"/>
    </row>
    <row r="74" s="1" customFormat="1" ht="21.84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58"/>
      <c r="C75" s="59"/>
      <c r="D75" s="59"/>
      <c r="E75" s="59"/>
      <c r="F75" s="59"/>
      <c r="G75" s="59"/>
      <c r="H75" s="59"/>
      <c r="I75" s="168"/>
      <c r="J75" s="59"/>
      <c r="K75" s="59"/>
      <c r="L75" s="44"/>
    </row>
    <row r="79" s="1" customFormat="1" ht="6.96" customHeight="1">
      <c r="B79" s="60"/>
      <c r="C79" s="61"/>
      <c r="D79" s="61"/>
      <c r="E79" s="61"/>
      <c r="F79" s="61"/>
      <c r="G79" s="61"/>
      <c r="H79" s="61"/>
      <c r="I79" s="171"/>
      <c r="J79" s="61"/>
      <c r="K79" s="61"/>
      <c r="L79" s="44"/>
    </row>
    <row r="80" s="1" customFormat="1" ht="24.96" customHeight="1">
      <c r="B80" s="39"/>
      <c r="C80" s="24" t="s">
        <v>221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16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172" t="str">
        <f>E7</f>
        <v>Horoměřická S 071 - most, Praha 6, č. akce 999615</v>
      </c>
      <c r="F83" s="33"/>
      <c r="G83" s="33"/>
      <c r="H83" s="33"/>
      <c r="I83" s="144"/>
      <c r="J83" s="40"/>
      <c r="K83" s="40"/>
      <c r="L83" s="44"/>
    </row>
    <row r="84" s="1" customFormat="1" ht="12" customHeight="1">
      <c r="B84" s="39"/>
      <c r="C84" s="33" t="s">
        <v>211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E9</f>
        <v>SO 06 - Přeložka plynovodu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F12</f>
        <v>ul. Horoměřická / Pod Habrovkou</v>
      </c>
      <c r="G87" s="40"/>
      <c r="H87" s="40"/>
      <c r="I87" s="146" t="s">
        <v>23</v>
      </c>
      <c r="J87" s="68" t="str">
        <f>IF(J12="","",J12)</f>
        <v>28. 1. 2019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E15</f>
        <v>TSK hl.m. Prahy, a.s.</v>
      </c>
      <c r="G89" s="40"/>
      <c r="H89" s="40"/>
      <c r="I89" s="146" t="s">
        <v>31</v>
      </c>
      <c r="J89" s="37" t="str">
        <f>E21</f>
        <v>Ing. Zdeněk Havlín</v>
      </c>
      <c r="K89" s="40"/>
      <c r="L89" s="44"/>
    </row>
    <row r="90" s="1" customFormat="1" ht="13.65" customHeight="1">
      <c r="B90" s="39"/>
      <c r="C90" s="33" t="s">
        <v>29</v>
      </c>
      <c r="D90" s="40"/>
      <c r="E90" s="40"/>
      <c r="F90" s="28" t="str">
        <f>IF(E18="","",E18)</f>
        <v>Vyplň údaj</v>
      </c>
      <c r="G90" s="40"/>
      <c r="H90" s="40"/>
      <c r="I90" s="146" t="s">
        <v>34</v>
      </c>
      <c r="J90" s="37" t="str">
        <f>E24</f>
        <v>Ing. Zdeněk Havlín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222</v>
      </c>
      <c r="D92" s="193" t="s">
        <v>57</v>
      </c>
      <c r="E92" s="193" t="s">
        <v>53</v>
      </c>
      <c r="F92" s="193" t="s">
        <v>54</v>
      </c>
      <c r="G92" s="193" t="s">
        <v>223</v>
      </c>
      <c r="H92" s="193" t="s">
        <v>224</v>
      </c>
      <c r="I92" s="194" t="s">
        <v>225</v>
      </c>
      <c r="J92" s="193" t="s">
        <v>217</v>
      </c>
      <c r="K92" s="195" t="s">
        <v>226</v>
      </c>
      <c r="L92" s="196"/>
      <c r="M92" s="88" t="s">
        <v>19</v>
      </c>
      <c r="N92" s="89" t="s">
        <v>42</v>
      </c>
      <c r="O92" s="89" t="s">
        <v>227</v>
      </c>
      <c r="P92" s="89" t="s">
        <v>228</v>
      </c>
      <c r="Q92" s="89" t="s">
        <v>229</v>
      </c>
      <c r="R92" s="89" t="s">
        <v>230</v>
      </c>
      <c r="S92" s="89" t="s">
        <v>231</v>
      </c>
      <c r="T92" s="90" t="s">
        <v>232</v>
      </c>
    </row>
    <row r="93" s="1" customFormat="1" ht="22.8" customHeight="1">
      <c r="B93" s="39"/>
      <c r="C93" s="95" t="s">
        <v>233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P94+P120+P133+P196+P203</f>
        <v>0</v>
      </c>
      <c r="Q93" s="92"/>
      <c r="R93" s="198">
        <f>R94+R120+R133+R196+R203</f>
        <v>14.418606630000001</v>
      </c>
      <c r="S93" s="92"/>
      <c r="T93" s="199">
        <f>T94+T120+T133+T196+T203</f>
        <v>0</v>
      </c>
      <c r="AT93" s="18" t="s">
        <v>71</v>
      </c>
      <c r="AU93" s="18" t="s">
        <v>218</v>
      </c>
      <c r="BK93" s="200">
        <f>BK94+BK120+BK133+BK196+BK203</f>
        <v>0</v>
      </c>
    </row>
    <row r="94" s="11" customFormat="1" ht="25.92" customHeight="1">
      <c r="B94" s="201"/>
      <c r="C94" s="202"/>
      <c r="D94" s="203" t="s">
        <v>71</v>
      </c>
      <c r="E94" s="204" t="s">
        <v>234</v>
      </c>
      <c r="F94" s="204" t="s">
        <v>235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P95+P112+P115</f>
        <v>0</v>
      </c>
      <c r="Q94" s="209"/>
      <c r="R94" s="210">
        <f>R95+R112+R115</f>
        <v>14.10924</v>
      </c>
      <c r="S94" s="209"/>
      <c r="T94" s="211">
        <f>T95+T112+T115</f>
        <v>0</v>
      </c>
      <c r="AR94" s="212" t="s">
        <v>79</v>
      </c>
      <c r="AT94" s="213" t="s">
        <v>71</v>
      </c>
      <c r="AU94" s="213" t="s">
        <v>72</v>
      </c>
      <c r="AY94" s="212" t="s">
        <v>236</v>
      </c>
      <c r="BK94" s="214">
        <f>BK95+BK112+BK115</f>
        <v>0</v>
      </c>
    </row>
    <row r="95" s="11" customFormat="1" ht="22.8" customHeight="1">
      <c r="B95" s="201"/>
      <c r="C95" s="202"/>
      <c r="D95" s="203" t="s">
        <v>71</v>
      </c>
      <c r="E95" s="215" t="s">
        <v>79</v>
      </c>
      <c r="F95" s="215" t="s">
        <v>237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SUM(P96:P111)</f>
        <v>0</v>
      </c>
      <c r="Q95" s="209"/>
      <c r="R95" s="210">
        <f>SUM(R96:R111)</f>
        <v>10.302</v>
      </c>
      <c r="S95" s="209"/>
      <c r="T95" s="211">
        <f>SUM(T96:T111)</f>
        <v>0</v>
      </c>
      <c r="AR95" s="212" t="s">
        <v>79</v>
      </c>
      <c r="AT95" s="213" t="s">
        <v>71</v>
      </c>
      <c r="AU95" s="213" t="s">
        <v>79</v>
      </c>
      <c r="AY95" s="212" t="s">
        <v>236</v>
      </c>
      <c r="BK95" s="214">
        <f>SUM(BK96:BK111)</f>
        <v>0</v>
      </c>
    </row>
    <row r="96" s="1" customFormat="1" ht="16.5" customHeight="1">
      <c r="B96" s="39"/>
      <c r="C96" s="217" t="s">
        <v>79</v>
      </c>
      <c r="D96" s="217" t="s">
        <v>238</v>
      </c>
      <c r="E96" s="218" t="s">
        <v>1616</v>
      </c>
      <c r="F96" s="219" t="s">
        <v>1617</v>
      </c>
      <c r="G96" s="220" t="s">
        <v>241</v>
      </c>
      <c r="H96" s="221">
        <v>3.6000000000000001</v>
      </c>
      <c r="I96" s="222"/>
      <c r="J96" s="223">
        <f>ROUND(I96*H96,2)</f>
        <v>0</v>
      </c>
      <c r="K96" s="219" t="s">
        <v>242</v>
      </c>
      <c r="L96" s="44"/>
      <c r="M96" s="224" t="s">
        <v>19</v>
      </c>
      <c r="N96" s="225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243</v>
      </c>
      <c r="AT96" s="18" t="s">
        <v>238</v>
      </c>
      <c r="AU96" s="18" t="s">
        <v>81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1618</v>
      </c>
    </row>
    <row r="97" s="1" customFormat="1">
      <c r="B97" s="39"/>
      <c r="C97" s="40"/>
      <c r="D97" s="229" t="s">
        <v>245</v>
      </c>
      <c r="E97" s="40"/>
      <c r="F97" s="230" t="s">
        <v>1619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81</v>
      </c>
    </row>
    <row r="98" s="1" customFormat="1" ht="16.5" customHeight="1">
      <c r="B98" s="39"/>
      <c r="C98" s="217" t="s">
        <v>81</v>
      </c>
      <c r="D98" s="217" t="s">
        <v>238</v>
      </c>
      <c r="E98" s="218" t="s">
        <v>1620</v>
      </c>
      <c r="F98" s="219" t="s">
        <v>1621</v>
      </c>
      <c r="G98" s="220" t="s">
        <v>241</v>
      </c>
      <c r="H98" s="221">
        <v>12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1622</v>
      </c>
    </row>
    <row r="99" s="1" customFormat="1">
      <c r="B99" s="39"/>
      <c r="C99" s="40"/>
      <c r="D99" s="229" t="s">
        <v>245</v>
      </c>
      <c r="E99" s="40"/>
      <c r="F99" s="230" t="s">
        <v>1623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 ht="16.5" customHeight="1">
      <c r="B100" s="39"/>
      <c r="C100" s="217" t="s">
        <v>101</v>
      </c>
      <c r="D100" s="217" t="s">
        <v>238</v>
      </c>
      <c r="E100" s="218" t="s">
        <v>1624</v>
      </c>
      <c r="F100" s="219" t="s">
        <v>1625</v>
      </c>
      <c r="G100" s="220" t="s">
        <v>241</v>
      </c>
      <c r="H100" s="221">
        <v>3.6000000000000001</v>
      </c>
      <c r="I100" s="222"/>
      <c r="J100" s="223">
        <f>ROUND(I100*H100,2)</f>
        <v>0</v>
      </c>
      <c r="K100" s="219" t="s">
        <v>242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1626</v>
      </c>
    </row>
    <row r="101" s="1" customFormat="1">
      <c r="B101" s="39"/>
      <c r="C101" s="40"/>
      <c r="D101" s="229" t="s">
        <v>245</v>
      </c>
      <c r="E101" s="40"/>
      <c r="F101" s="230" t="s">
        <v>1627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 ht="16.5" customHeight="1">
      <c r="B102" s="39"/>
      <c r="C102" s="217" t="s">
        <v>243</v>
      </c>
      <c r="D102" s="217" t="s">
        <v>238</v>
      </c>
      <c r="E102" s="218" t="s">
        <v>1628</v>
      </c>
      <c r="F102" s="219" t="s">
        <v>1629</v>
      </c>
      <c r="G102" s="220" t="s">
        <v>241</v>
      </c>
      <c r="H102" s="221">
        <v>12</v>
      </c>
      <c r="I102" s="222"/>
      <c r="J102" s="223">
        <f>ROUND(I102*H102,2)</f>
        <v>0</v>
      </c>
      <c r="K102" s="219" t="s">
        <v>242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243</v>
      </c>
      <c r="AT102" s="18" t="s">
        <v>238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1630</v>
      </c>
    </row>
    <row r="103" s="1" customFormat="1">
      <c r="B103" s="39"/>
      <c r="C103" s="40"/>
      <c r="D103" s="229" t="s">
        <v>245</v>
      </c>
      <c r="E103" s="40"/>
      <c r="F103" s="230" t="s">
        <v>1631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" customFormat="1" ht="16.5" customHeight="1">
      <c r="B104" s="39"/>
      <c r="C104" s="217" t="s">
        <v>286</v>
      </c>
      <c r="D104" s="217" t="s">
        <v>238</v>
      </c>
      <c r="E104" s="218" t="s">
        <v>254</v>
      </c>
      <c r="F104" s="219" t="s">
        <v>255</v>
      </c>
      <c r="G104" s="220" t="s">
        <v>256</v>
      </c>
      <c r="H104" s="221">
        <v>21.600000000000001</v>
      </c>
      <c r="I104" s="222"/>
      <c r="J104" s="223">
        <f>ROUND(I104*H104,2)</f>
        <v>0</v>
      </c>
      <c r="K104" s="219" t="s">
        <v>242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81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1632</v>
      </c>
    </row>
    <row r="105" s="1" customFormat="1">
      <c r="B105" s="39"/>
      <c r="C105" s="40"/>
      <c r="D105" s="229" t="s">
        <v>245</v>
      </c>
      <c r="E105" s="40"/>
      <c r="F105" s="230" t="s">
        <v>258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81</v>
      </c>
    </row>
    <row r="106" s="1" customFormat="1" ht="16.5" customHeight="1">
      <c r="B106" s="39"/>
      <c r="C106" s="217" t="s">
        <v>292</v>
      </c>
      <c r="D106" s="217" t="s">
        <v>238</v>
      </c>
      <c r="E106" s="218" t="s">
        <v>1633</v>
      </c>
      <c r="F106" s="219" t="s">
        <v>1634</v>
      </c>
      <c r="G106" s="220" t="s">
        <v>241</v>
      </c>
      <c r="H106" s="221">
        <v>4</v>
      </c>
      <c r="I106" s="222"/>
      <c r="J106" s="223">
        <f>ROUND(I106*H106,2)</f>
        <v>0</v>
      </c>
      <c r="K106" s="219" t="s">
        <v>242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81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1635</v>
      </c>
    </row>
    <row r="107" s="1" customFormat="1">
      <c r="B107" s="39"/>
      <c r="C107" s="40"/>
      <c r="D107" s="229" t="s">
        <v>245</v>
      </c>
      <c r="E107" s="40"/>
      <c r="F107" s="230" t="s">
        <v>1636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81</v>
      </c>
    </row>
    <row r="108" s="1" customFormat="1" ht="16.5" customHeight="1">
      <c r="B108" s="39"/>
      <c r="C108" s="217" t="s">
        <v>300</v>
      </c>
      <c r="D108" s="217" t="s">
        <v>238</v>
      </c>
      <c r="E108" s="218" t="s">
        <v>1637</v>
      </c>
      <c r="F108" s="219" t="s">
        <v>1638</v>
      </c>
      <c r="G108" s="220" t="s">
        <v>241</v>
      </c>
      <c r="H108" s="221">
        <v>6</v>
      </c>
      <c r="I108" s="222"/>
      <c r="J108" s="223">
        <f>ROUND(I108*H108,2)</f>
        <v>0</v>
      </c>
      <c r="K108" s="219" t="s">
        <v>242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81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1639</v>
      </c>
    </row>
    <row r="109" s="1" customFormat="1">
      <c r="B109" s="39"/>
      <c r="C109" s="40"/>
      <c r="D109" s="229" t="s">
        <v>245</v>
      </c>
      <c r="E109" s="40"/>
      <c r="F109" s="230" t="s">
        <v>1640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81</v>
      </c>
    </row>
    <row r="110" s="1" customFormat="1" ht="16.5" customHeight="1">
      <c r="B110" s="39"/>
      <c r="C110" s="260" t="s">
        <v>305</v>
      </c>
      <c r="D110" s="260" t="s">
        <v>680</v>
      </c>
      <c r="E110" s="261" t="s">
        <v>1641</v>
      </c>
      <c r="F110" s="262" t="s">
        <v>1642</v>
      </c>
      <c r="G110" s="263" t="s">
        <v>256</v>
      </c>
      <c r="H110" s="264">
        <v>10.302</v>
      </c>
      <c r="I110" s="265"/>
      <c r="J110" s="266">
        <f>ROUND(I110*H110,2)</f>
        <v>0</v>
      </c>
      <c r="K110" s="262" t="s">
        <v>242</v>
      </c>
      <c r="L110" s="267"/>
      <c r="M110" s="268" t="s">
        <v>19</v>
      </c>
      <c r="N110" s="269" t="s">
        <v>43</v>
      </c>
      <c r="O110" s="80"/>
      <c r="P110" s="226">
        <f>O110*H110</f>
        <v>0</v>
      </c>
      <c r="Q110" s="226">
        <v>1</v>
      </c>
      <c r="R110" s="226">
        <f>Q110*H110</f>
        <v>10.302</v>
      </c>
      <c r="S110" s="226">
        <v>0</v>
      </c>
      <c r="T110" s="227">
        <f>S110*H110</f>
        <v>0</v>
      </c>
      <c r="AR110" s="18" t="s">
        <v>305</v>
      </c>
      <c r="AT110" s="18" t="s">
        <v>680</v>
      </c>
      <c r="AU110" s="18" t="s">
        <v>81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1643</v>
      </c>
    </row>
    <row r="111" s="1" customFormat="1">
      <c r="B111" s="39"/>
      <c r="C111" s="40"/>
      <c r="D111" s="229" t="s">
        <v>245</v>
      </c>
      <c r="E111" s="40"/>
      <c r="F111" s="230" t="s">
        <v>1642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81</v>
      </c>
    </row>
    <row r="112" s="11" customFormat="1" ht="22.8" customHeight="1">
      <c r="B112" s="201"/>
      <c r="C112" s="202"/>
      <c r="D112" s="203" t="s">
        <v>71</v>
      </c>
      <c r="E112" s="215" t="s">
        <v>243</v>
      </c>
      <c r="F112" s="215" t="s">
        <v>1644</v>
      </c>
      <c r="G112" s="202"/>
      <c r="H112" s="202"/>
      <c r="I112" s="205"/>
      <c r="J112" s="216">
        <f>BK112</f>
        <v>0</v>
      </c>
      <c r="K112" s="202"/>
      <c r="L112" s="207"/>
      <c r="M112" s="208"/>
      <c r="N112" s="209"/>
      <c r="O112" s="209"/>
      <c r="P112" s="210">
        <f>SUM(P113:P114)</f>
        <v>0</v>
      </c>
      <c r="Q112" s="209"/>
      <c r="R112" s="210">
        <f>SUM(R113:R114)</f>
        <v>3.7815400000000001</v>
      </c>
      <c r="S112" s="209"/>
      <c r="T112" s="211">
        <f>SUM(T113:T114)</f>
        <v>0</v>
      </c>
      <c r="AR112" s="212" t="s">
        <v>79</v>
      </c>
      <c r="AT112" s="213" t="s">
        <v>71</v>
      </c>
      <c r="AU112" s="213" t="s">
        <v>79</v>
      </c>
      <c r="AY112" s="212" t="s">
        <v>236</v>
      </c>
      <c r="BK112" s="214">
        <f>SUM(BK113:BK114)</f>
        <v>0</v>
      </c>
    </row>
    <row r="113" s="1" customFormat="1" ht="16.5" customHeight="1">
      <c r="B113" s="39"/>
      <c r="C113" s="217" t="s">
        <v>310</v>
      </c>
      <c r="D113" s="217" t="s">
        <v>238</v>
      </c>
      <c r="E113" s="218" t="s">
        <v>1645</v>
      </c>
      <c r="F113" s="219" t="s">
        <v>1646</v>
      </c>
      <c r="G113" s="220" t="s">
        <v>241</v>
      </c>
      <c r="H113" s="221">
        <v>2</v>
      </c>
      <c r="I113" s="222"/>
      <c r="J113" s="223">
        <f>ROUND(I113*H113,2)</f>
        <v>0</v>
      </c>
      <c r="K113" s="219" t="s">
        <v>242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1.8907700000000001</v>
      </c>
      <c r="R113" s="226">
        <f>Q113*H113</f>
        <v>3.7815400000000001</v>
      </c>
      <c r="S113" s="226">
        <v>0</v>
      </c>
      <c r="T113" s="227">
        <f>S113*H113</f>
        <v>0</v>
      </c>
      <c r="AR113" s="18" t="s">
        <v>243</v>
      </c>
      <c r="AT113" s="18" t="s">
        <v>238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243</v>
      </c>
      <c r="BM113" s="18" t="s">
        <v>1647</v>
      </c>
    </row>
    <row r="114" s="1" customFormat="1">
      <c r="B114" s="39"/>
      <c r="C114" s="40"/>
      <c r="D114" s="229" t="s">
        <v>245</v>
      </c>
      <c r="E114" s="40"/>
      <c r="F114" s="230" t="s">
        <v>1648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1" customFormat="1" ht="22.8" customHeight="1">
      <c r="B115" s="201"/>
      <c r="C115" s="202"/>
      <c r="D115" s="203" t="s">
        <v>71</v>
      </c>
      <c r="E115" s="215" t="s">
        <v>305</v>
      </c>
      <c r="F115" s="215" t="s">
        <v>444</v>
      </c>
      <c r="G115" s="202"/>
      <c r="H115" s="202"/>
      <c r="I115" s="205"/>
      <c r="J115" s="216">
        <f>BK115</f>
        <v>0</v>
      </c>
      <c r="K115" s="202"/>
      <c r="L115" s="207"/>
      <c r="M115" s="208"/>
      <c r="N115" s="209"/>
      <c r="O115" s="209"/>
      <c r="P115" s="210">
        <f>SUM(P116:P119)</f>
        <v>0</v>
      </c>
      <c r="Q115" s="209"/>
      <c r="R115" s="210">
        <f>SUM(R116:R119)</f>
        <v>0.025700000000000001</v>
      </c>
      <c r="S115" s="209"/>
      <c r="T115" s="211">
        <f>SUM(T116:T119)</f>
        <v>0</v>
      </c>
      <c r="AR115" s="212" t="s">
        <v>79</v>
      </c>
      <c r="AT115" s="213" t="s">
        <v>71</v>
      </c>
      <c r="AU115" s="213" t="s">
        <v>79</v>
      </c>
      <c r="AY115" s="212" t="s">
        <v>236</v>
      </c>
      <c r="BK115" s="214">
        <f>SUM(BK116:BK119)</f>
        <v>0</v>
      </c>
    </row>
    <row r="116" s="1" customFormat="1" ht="16.5" customHeight="1">
      <c r="B116" s="39"/>
      <c r="C116" s="217" t="s">
        <v>315</v>
      </c>
      <c r="D116" s="217" t="s">
        <v>238</v>
      </c>
      <c r="E116" s="218" t="s">
        <v>1649</v>
      </c>
      <c r="F116" s="219" t="s">
        <v>1650</v>
      </c>
      <c r="G116" s="220" t="s">
        <v>1167</v>
      </c>
      <c r="H116" s="221">
        <v>5</v>
      </c>
      <c r="I116" s="222"/>
      <c r="J116" s="223">
        <f>ROUND(I116*H116,2)</f>
        <v>0</v>
      </c>
      <c r="K116" s="219" t="s">
        <v>242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0.0046800000000000001</v>
      </c>
      <c r="R116" s="226">
        <f>Q116*H116</f>
        <v>0.023400000000000001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81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1651</v>
      </c>
    </row>
    <row r="117" s="1" customFormat="1">
      <c r="B117" s="39"/>
      <c r="C117" s="40"/>
      <c r="D117" s="229" t="s">
        <v>245</v>
      </c>
      <c r="E117" s="40"/>
      <c r="F117" s="230" t="s">
        <v>1652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81</v>
      </c>
    </row>
    <row r="118" s="1" customFormat="1" ht="16.5" customHeight="1">
      <c r="B118" s="39"/>
      <c r="C118" s="260" t="s">
        <v>324</v>
      </c>
      <c r="D118" s="260" t="s">
        <v>680</v>
      </c>
      <c r="E118" s="261" t="s">
        <v>1653</v>
      </c>
      <c r="F118" s="262" t="s">
        <v>1654</v>
      </c>
      <c r="G118" s="263" t="s">
        <v>276</v>
      </c>
      <c r="H118" s="264">
        <v>5</v>
      </c>
      <c r="I118" s="265"/>
      <c r="J118" s="266">
        <f>ROUND(I118*H118,2)</f>
        <v>0</v>
      </c>
      <c r="K118" s="262" t="s">
        <v>19</v>
      </c>
      <c r="L118" s="267"/>
      <c r="M118" s="268" t="s">
        <v>19</v>
      </c>
      <c r="N118" s="269" t="s">
        <v>43</v>
      </c>
      <c r="O118" s="80"/>
      <c r="P118" s="226">
        <f>O118*H118</f>
        <v>0</v>
      </c>
      <c r="Q118" s="226">
        <v>0.00046000000000000001</v>
      </c>
      <c r="R118" s="226">
        <f>Q118*H118</f>
        <v>0.0023</v>
      </c>
      <c r="S118" s="226">
        <v>0</v>
      </c>
      <c r="T118" s="227">
        <f>S118*H118</f>
        <v>0</v>
      </c>
      <c r="AR118" s="18" t="s">
        <v>305</v>
      </c>
      <c r="AT118" s="18" t="s">
        <v>680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1655</v>
      </c>
    </row>
    <row r="119" s="1" customFormat="1">
      <c r="B119" s="39"/>
      <c r="C119" s="40"/>
      <c r="D119" s="229" t="s">
        <v>245</v>
      </c>
      <c r="E119" s="40"/>
      <c r="F119" s="230" t="s">
        <v>1656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1" customFormat="1" ht="25.92" customHeight="1">
      <c r="B120" s="201"/>
      <c r="C120" s="202"/>
      <c r="D120" s="203" t="s">
        <v>71</v>
      </c>
      <c r="E120" s="204" t="s">
        <v>660</v>
      </c>
      <c r="F120" s="204" t="s">
        <v>661</v>
      </c>
      <c r="G120" s="202"/>
      <c r="H120" s="202"/>
      <c r="I120" s="205"/>
      <c r="J120" s="206">
        <f>BK120</f>
        <v>0</v>
      </c>
      <c r="K120" s="202"/>
      <c r="L120" s="207"/>
      <c r="M120" s="208"/>
      <c r="N120" s="209"/>
      <c r="O120" s="209"/>
      <c r="P120" s="210">
        <f>P121+P130</f>
        <v>0</v>
      </c>
      <c r="Q120" s="209"/>
      <c r="R120" s="210">
        <f>R121+R130</f>
        <v>0.0032200000000000002</v>
      </c>
      <c r="S120" s="209"/>
      <c r="T120" s="211">
        <f>T121+T130</f>
        <v>0</v>
      </c>
      <c r="AR120" s="212" t="s">
        <v>81</v>
      </c>
      <c r="AT120" s="213" t="s">
        <v>71</v>
      </c>
      <c r="AU120" s="213" t="s">
        <v>72</v>
      </c>
      <c r="AY120" s="212" t="s">
        <v>236</v>
      </c>
      <c r="BK120" s="214">
        <f>BK121+BK130</f>
        <v>0</v>
      </c>
    </row>
    <row r="121" s="11" customFormat="1" ht="22.8" customHeight="1">
      <c r="B121" s="201"/>
      <c r="C121" s="202"/>
      <c r="D121" s="203" t="s">
        <v>71</v>
      </c>
      <c r="E121" s="215" t="s">
        <v>1657</v>
      </c>
      <c r="F121" s="215" t="s">
        <v>1658</v>
      </c>
      <c r="G121" s="202"/>
      <c r="H121" s="202"/>
      <c r="I121" s="205"/>
      <c r="J121" s="216">
        <f>BK121</f>
        <v>0</v>
      </c>
      <c r="K121" s="202"/>
      <c r="L121" s="207"/>
      <c r="M121" s="208"/>
      <c r="N121" s="209"/>
      <c r="O121" s="209"/>
      <c r="P121" s="210">
        <f>SUM(P122:P129)</f>
        <v>0</v>
      </c>
      <c r="Q121" s="209"/>
      <c r="R121" s="210">
        <f>SUM(R122:R129)</f>
        <v>0.0032200000000000002</v>
      </c>
      <c r="S121" s="209"/>
      <c r="T121" s="211">
        <f>SUM(T122:T129)</f>
        <v>0</v>
      </c>
      <c r="AR121" s="212" t="s">
        <v>81</v>
      </c>
      <c r="AT121" s="213" t="s">
        <v>71</v>
      </c>
      <c r="AU121" s="213" t="s">
        <v>79</v>
      </c>
      <c r="AY121" s="212" t="s">
        <v>236</v>
      </c>
      <c r="BK121" s="214">
        <f>SUM(BK122:BK129)</f>
        <v>0</v>
      </c>
    </row>
    <row r="122" s="1" customFormat="1" ht="16.5" customHeight="1">
      <c r="B122" s="39"/>
      <c r="C122" s="217" t="s">
        <v>331</v>
      </c>
      <c r="D122" s="217" t="s">
        <v>238</v>
      </c>
      <c r="E122" s="218" t="s">
        <v>1659</v>
      </c>
      <c r="F122" s="219" t="s">
        <v>1660</v>
      </c>
      <c r="G122" s="220" t="s">
        <v>318</v>
      </c>
      <c r="H122" s="221">
        <v>14</v>
      </c>
      <c r="I122" s="222"/>
      <c r="J122" s="223">
        <f>ROUND(I122*H122,2)</f>
        <v>0</v>
      </c>
      <c r="K122" s="219" t="s">
        <v>242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1.0000000000000001E-05</v>
      </c>
      <c r="R122" s="226">
        <f>Q122*H122</f>
        <v>0.00014000000000000002</v>
      </c>
      <c r="S122" s="226">
        <v>0</v>
      </c>
      <c r="T122" s="227">
        <f>S122*H122</f>
        <v>0</v>
      </c>
      <c r="AR122" s="18" t="s">
        <v>412</v>
      </c>
      <c r="AT122" s="18" t="s">
        <v>238</v>
      </c>
      <c r="AU122" s="18" t="s">
        <v>81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412</v>
      </c>
      <c r="BM122" s="18" t="s">
        <v>1661</v>
      </c>
    </row>
    <row r="123" s="1" customFormat="1">
      <c r="B123" s="39"/>
      <c r="C123" s="40"/>
      <c r="D123" s="229" t="s">
        <v>245</v>
      </c>
      <c r="E123" s="40"/>
      <c r="F123" s="230" t="s">
        <v>1662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81</v>
      </c>
    </row>
    <row r="124" s="1" customFormat="1" ht="16.5" customHeight="1">
      <c r="B124" s="39"/>
      <c r="C124" s="217" t="s">
        <v>394</v>
      </c>
      <c r="D124" s="217" t="s">
        <v>238</v>
      </c>
      <c r="E124" s="218" t="s">
        <v>1663</v>
      </c>
      <c r="F124" s="219" t="s">
        <v>1664</v>
      </c>
      <c r="G124" s="220" t="s">
        <v>318</v>
      </c>
      <c r="H124" s="221">
        <v>14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2.0000000000000002E-05</v>
      </c>
      <c r="R124" s="226">
        <f>Q124*H124</f>
        <v>0.00028000000000000003</v>
      </c>
      <c r="S124" s="226">
        <v>0</v>
      </c>
      <c r="T124" s="227">
        <f>S124*H124</f>
        <v>0</v>
      </c>
      <c r="AR124" s="18" t="s">
        <v>412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412</v>
      </c>
      <c r="BM124" s="18" t="s">
        <v>1665</v>
      </c>
    </row>
    <row r="125" s="1" customFormat="1">
      <c r="B125" s="39"/>
      <c r="C125" s="40"/>
      <c r="D125" s="229" t="s">
        <v>245</v>
      </c>
      <c r="E125" s="40"/>
      <c r="F125" s="230" t="s">
        <v>1666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" customFormat="1" ht="16.5" customHeight="1">
      <c r="B126" s="39"/>
      <c r="C126" s="217" t="s">
        <v>400</v>
      </c>
      <c r="D126" s="217" t="s">
        <v>238</v>
      </c>
      <c r="E126" s="218" t="s">
        <v>1667</v>
      </c>
      <c r="F126" s="219" t="s">
        <v>1668</v>
      </c>
      <c r="G126" s="220" t="s">
        <v>318</v>
      </c>
      <c r="H126" s="221">
        <v>14</v>
      </c>
      <c r="I126" s="222"/>
      <c r="J126" s="223">
        <f>ROUND(I126*H126,2)</f>
        <v>0</v>
      </c>
      <c r="K126" s="219" t="s">
        <v>242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4.0000000000000003E-05</v>
      </c>
      <c r="R126" s="226">
        <f>Q126*H126</f>
        <v>0.00056000000000000006</v>
      </c>
      <c r="S126" s="226">
        <v>0</v>
      </c>
      <c r="T126" s="227">
        <f>S126*H126</f>
        <v>0</v>
      </c>
      <c r="AR126" s="18" t="s">
        <v>412</v>
      </c>
      <c r="AT126" s="18" t="s">
        <v>238</v>
      </c>
      <c r="AU126" s="18" t="s">
        <v>81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412</v>
      </c>
      <c r="BM126" s="18" t="s">
        <v>1669</v>
      </c>
    </row>
    <row r="127" s="1" customFormat="1">
      <c r="B127" s="39"/>
      <c r="C127" s="40"/>
      <c r="D127" s="229" t="s">
        <v>245</v>
      </c>
      <c r="E127" s="40"/>
      <c r="F127" s="230" t="s">
        <v>1670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245</v>
      </c>
      <c r="AU127" s="18" t="s">
        <v>81</v>
      </c>
    </row>
    <row r="128" s="1" customFormat="1" ht="16.5" customHeight="1">
      <c r="B128" s="39"/>
      <c r="C128" s="217" t="s">
        <v>8</v>
      </c>
      <c r="D128" s="217" t="s">
        <v>238</v>
      </c>
      <c r="E128" s="218" t="s">
        <v>1671</v>
      </c>
      <c r="F128" s="219" t="s">
        <v>1672</v>
      </c>
      <c r="G128" s="220" t="s">
        <v>318</v>
      </c>
      <c r="H128" s="221">
        <v>28</v>
      </c>
      <c r="I128" s="222"/>
      <c r="J128" s="223">
        <f>ROUND(I128*H128,2)</f>
        <v>0</v>
      </c>
      <c r="K128" s="219" t="s">
        <v>242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8.0000000000000007E-05</v>
      </c>
      <c r="R128" s="226">
        <f>Q128*H128</f>
        <v>0.0022400000000000002</v>
      </c>
      <c r="S128" s="226">
        <v>0</v>
      </c>
      <c r="T128" s="227">
        <f>S128*H128</f>
        <v>0</v>
      </c>
      <c r="AR128" s="18" t="s">
        <v>412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412</v>
      </c>
      <c r="BM128" s="18" t="s">
        <v>1673</v>
      </c>
    </row>
    <row r="129" s="1" customFormat="1">
      <c r="B129" s="39"/>
      <c r="C129" s="40"/>
      <c r="D129" s="229" t="s">
        <v>245</v>
      </c>
      <c r="E129" s="40"/>
      <c r="F129" s="230" t="s">
        <v>1674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1" customFormat="1" ht="22.8" customHeight="1">
      <c r="B130" s="201"/>
      <c r="C130" s="202"/>
      <c r="D130" s="203" t="s">
        <v>71</v>
      </c>
      <c r="E130" s="215" t="s">
        <v>1675</v>
      </c>
      <c r="F130" s="215" t="s">
        <v>1676</v>
      </c>
      <c r="G130" s="202"/>
      <c r="H130" s="202"/>
      <c r="I130" s="205"/>
      <c r="J130" s="216">
        <f>BK130</f>
        <v>0</v>
      </c>
      <c r="K130" s="202"/>
      <c r="L130" s="207"/>
      <c r="M130" s="208"/>
      <c r="N130" s="209"/>
      <c r="O130" s="209"/>
      <c r="P130" s="210">
        <f>SUM(P131:P132)</f>
        <v>0</v>
      </c>
      <c r="Q130" s="209"/>
      <c r="R130" s="210">
        <f>SUM(R131:R132)</f>
        <v>0</v>
      </c>
      <c r="S130" s="209"/>
      <c r="T130" s="211">
        <f>SUM(T131:T132)</f>
        <v>0</v>
      </c>
      <c r="AR130" s="212" t="s">
        <v>81</v>
      </c>
      <c r="AT130" s="213" t="s">
        <v>71</v>
      </c>
      <c r="AU130" s="213" t="s">
        <v>79</v>
      </c>
      <c r="AY130" s="212" t="s">
        <v>236</v>
      </c>
      <c r="BK130" s="214">
        <f>SUM(BK131:BK132)</f>
        <v>0</v>
      </c>
    </row>
    <row r="131" s="1" customFormat="1" ht="16.5" customHeight="1">
      <c r="B131" s="39"/>
      <c r="C131" s="217" t="s">
        <v>412</v>
      </c>
      <c r="D131" s="217" t="s">
        <v>238</v>
      </c>
      <c r="E131" s="218" t="s">
        <v>1677</v>
      </c>
      <c r="F131" s="219" t="s">
        <v>1678</v>
      </c>
      <c r="G131" s="220" t="s">
        <v>264</v>
      </c>
      <c r="H131" s="221">
        <v>2</v>
      </c>
      <c r="I131" s="222"/>
      <c r="J131" s="223">
        <f>ROUND(I131*H131,2)</f>
        <v>0</v>
      </c>
      <c r="K131" s="219" t="s">
        <v>242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412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412</v>
      </c>
      <c r="BM131" s="18" t="s">
        <v>1679</v>
      </c>
    </row>
    <row r="132" s="1" customFormat="1">
      <c r="B132" s="39"/>
      <c r="C132" s="40"/>
      <c r="D132" s="229" t="s">
        <v>245</v>
      </c>
      <c r="E132" s="40"/>
      <c r="F132" s="230" t="s">
        <v>1680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1" customFormat="1" ht="25.92" customHeight="1">
      <c r="B133" s="201"/>
      <c r="C133" s="202"/>
      <c r="D133" s="203" t="s">
        <v>71</v>
      </c>
      <c r="E133" s="204" t="s">
        <v>680</v>
      </c>
      <c r="F133" s="204" t="s">
        <v>681</v>
      </c>
      <c r="G133" s="202"/>
      <c r="H133" s="202"/>
      <c r="I133" s="205"/>
      <c r="J133" s="206">
        <f>BK133</f>
        <v>0</v>
      </c>
      <c r="K133" s="202"/>
      <c r="L133" s="207"/>
      <c r="M133" s="208"/>
      <c r="N133" s="209"/>
      <c r="O133" s="209"/>
      <c r="P133" s="210">
        <f>P134+P141+P190+P193</f>
        <v>0</v>
      </c>
      <c r="Q133" s="209"/>
      <c r="R133" s="210">
        <f>R134+R141+R190+R193</f>
        <v>0.30614663000000003</v>
      </c>
      <c r="S133" s="209"/>
      <c r="T133" s="211">
        <f>T134+T141+T190+T193</f>
        <v>0</v>
      </c>
      <c r="AR133" s="212" t="s">
        <v>101</v>
      </c>
      <c r="AT133" s="213" t="s">
        <v>71</v>
      </c>
      <c r="AU133" s="213" t="s">
        <v>72</v>
      </c>
      <c r="AY133" s="212" t="s">
        <v>236</v>
      </c>
      <c r="BK133" s="214">
        <f>BK134+BK141+BK190+BK193</f>
        <v>0</v>
      </c>
    </row>
    <row r="134" s="11" customFormat="1" ht="22.8" customHeight="1">
      <c r="B134" s="201"/>
      <c r="C134" s="202"/>
      <c r="D134" s="203" t="s">
        <v>71</v>
      </c>
      <c r="E134" s="215" t="s">
        <v>682</v>
      </c>
      <c r="F134" s="215" t="s">
        <v>683</v>
      </c>
      <c r="G134" s="202"/>
      <c r="H134" s="202"/>
      <c r="I134" s="205"/>
      <c r="J134" s="216">
        <f>BK134</f>
        <v>0</v>
      </c>
      <c r="K134" s="202"/>
      <c r="L134" s="207"/>
      <c r="M134" s="208"/>
      <c r="N134" s="209"/>
      <c r="O134" s="209"/>
      <c r="P134" s="210">
        <f>SUM(P135:P140)</f>
        <v>0</v>
      </c>
      <c r="Q134" s="209"/>
      <c r="R134" s="210">
        <f>SUM(R135:R140)</f>
        <v>0.0083800000000000003</v>
      </c>
      <c r="S134" s="209"/>
      <c r="T134" s="211">
        <f>SUM(T135:T140)</f>
        <v>0</v>
      </c>
      <c r="AR134" s="212" t="s">
        <v>101</v>
      </c>
      <c r="AT134" s="213" t="s">
        <v>71</v>
      </c>
      <c r="AU134" s="213" t="s">
        <v>79</v>
      </c>
      <c r="AY134" s="212" t="s">
        <v>236</v>
      </c>
      <c r="BK134" s="214">
        <f>SUM(BK135:BK140)</f>
        <v>0</v>
      </c>
    </row>
    <row r="135" s="1" customFormat="1" ht="16.5" customHeight="1">
      <c r="B135" s="39"/>
      <c r="C135" s="217" t="s">
        <v>418</v>
      </c>
      <c r="D135" s="217" t="s">
        <v>238</v>
      </c>
      <c r="E135" s="218" t="s">
        <v>1681</v>
      </c>
      <c r="F135" s="219" t="s">
        <v>1682</v>
      </c>
      <c r="G135" s="220" t="s">
        <v>318</v>
      </c>
      <c r="H135" s="221">
        <v>30</v>
      </c>
      <c r="I135" s="222"/>
      <c r="J135" s="223">
        <f>ROUND(I135*H135,2)</f>
        <v>0</v>
      </c>
      <c r="K135" s="219" t="s">
        <v>242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687</v>
      </c>
      <c r="AT135" s="18" t="s">
        <v>238</v>
      </c>
      <c r="AU135" s="18" t="s">
        <v>81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687</v>
      </c>
      <c r="BM135" s="18" t="s">
        <v>1683</v>
      </c>
    </row>
    <row r="136" s="1" customFormat="1">
      <c r="B136" s="39"/>
      <c r="C136" s="40"/>
      <c r="D136" s="229" t="s">
        <v>245</v>
      </c>
      <c r="E136" s="40"/>
      <c r="F136" s="230" t="s">
        <v>1684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81</v>
      </c>
    </row>
    <row r="137" s="1" customFormat="1" ht="16.5" customHeight="1">
      <c r="B137" s="39"/>
      <c r="C137" s="260" t="s">
        <v>424</v>
      </c>
      <c r="D137" s="260" t="s">
        <v>680</v>
      </c>
      <c r="E137" s="261" t="s">
        <v>1685</v>
      </c>
      <c r="F137" s="262" t="s">
        <v>1686</v>
      </c>
      <c r="G137" s="263" t="s">
        <v>318</v>
      </c>
      <c r="H137" s="264">
        <v>30</v>
      </c>
      <c r="I137" s="265"/>
      <c r="J137" s="266">
        <f>ROUND(I137*H137,2)</f>
        <v>0</v>
      </c>
      <c r="K137" s="262" t="s">
        <v>242</v>
      </c>
      <c r="L137" s="267"/>
      <c r="M137" s="268" t="s">
        <v>19</v>
      </c>
      <c r="N137" s="269" t="s">
        <v>43</v>
      </c>
      <c r="O137" s="80"/>
      <c r="P137" s="226">
        <f>O137*H137</f>
        <v>0</v>
      </c>
      <c r="Q137" s="226">
        <v>4.0000000000000003E-05</v>
      </c>
      <c r="R137" s="226">
        <f>Q137*H137</f>
        <v>0.0012000000000000001</v>
      </c>
      <c r="S137" s="226">
        <v>0</v>
      </c>
      <c r="T137" s="227">
        <f>S137*H137</f>
        <v>0</v>
      </c>
      <c r="AR137" s="18" t="s">
        <v>693</v>
      </c>
      <c r="AT137" s="18" t="s">
        <v>680</v>
      </c>
      <c r="AU137" s="18" t="s">
        <v>81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693</v>
      </c>
      <c r="BM137" s="18" t="s">
        <v>1687</v>
      </c>
    </row>
    <row r="138" s="1" customFormat="1">
      <c r="B138" s="39"/>
      <c r="C138" s="40"/>
      <c r="D138" s="229" t="s">
        <v>245</v>
      </c>
      <c r="E138" s="40"/>
      <c r="F138" s="230" t="s">
        <v>1686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81</v>
      </c>
    </row>
    <row r="139" s="1" customFormat="1" ht="16.5" customHeight="1">
      <c r="B139" s="39"/>
      <c r="C139" s="217" t="s">
        <v>430</v>
      </c>
      <c r="D139" s="217" t="s">
        <v>238</v>
      </c>
      <c r="E139" s="218" t="s">
        <v>1688</v>
      </c>
      <c r="F139" s="219" t="s">
        <v>1689</v>
      </c>
      <c r="G139" s="220" t="s">
        <v>276</v>
      </c>
      <c r="H139" s="221">
        <v>2</v>
      </c>
      <c r="I139" s="222"/>
      <c r="J139" s="223">
        <f>ROUND(I139*H139,2)</f>
        <v>0</v>
      </c>
      <c r="K139" s="219" t="s">
        <v>242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0.0035899999999999999</v>
      </c>
      <c r="R139" s="226">
        <f>Q139*H139</f>
        <v>0.0071799999999999998</v>
      </c>
      <c r="S139" s="226">
        <v>0</v>
      </c>
      <c r="T139" s="227">
        <f>S139*H139</f>
        <v>0</v>
      </c>
      <c r="AR139" s="18" t="s">
        <v>687</v>
      </c>
      <c r="AT139" s="18" t="s">
        <v>238</v>
      </c>
      <c r="AU139" s="18" t="s">
        <v>81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687</v>
      </c>
      <c r="BM139" s="18" t="s">
        <v>1690</v>
      </c>
    </row>
    <row r="140" s="1" customFormat="1">
      <c r="B140" s="39"/>
      <c r="C140" s="40"/>
      <c r="D140" s="229" t="s">
        <v>245</v>
      </c>
      <c r="E140" s="40"/>
      <c r="F140" s="230" t="s">
        <v>1691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81</v>
      </c>
    </row>
    <row r="141" s="11" customFormat="1" ht="22.8" customHeight="1">
      <c r="B141" s="201"/>
      <c r="C141" s="202"/>
      <c r="D141" s="203" t="s">
        <v>71</v>
      </c>
      <c r="E141" s="215" t="s">
        <v>1692</v>
      </c>
      <c r="F141" s="215" t="s">
        <v>1693</v>
      </c>
      <c r="G141" s="202"/>
      <c r="H141" s="202"/>
      <c r="I141" s="205"/>
      <c r="J141" s="216">
        <f>BK141</f>
        <v>0</v>
      </c>
      <c r="K141" s="202"/>
      <c r="L141" s="207"/>
      <c r="M141" s="208"/>
      <c r="N141" s="209"/>
      <c r="O141" s="209"/>
      <c r="P141" s="210">
        <f>SUM(P142:P189)</f>
        <v>0</v>
      </c>
      <c r="Q141" s="209"/>
      <c r="R141" s="210">
        <f>SUM(R142:R189)</f>
        <v>0.29566663000000004</v>
      </c>
      <c r="S141" s="209"/>
      <c r="T141" s="211">
        <f>SUM(T142:T189)</f>
        <v>0</v>
      </c>
      <c r="AR141" s="212" t="s">
        <v>101</v>
      </c>
      <c r="AT141" s="213" t="s">
        <v>71</v>
      </c>
      <c r="AU141" s="213" t="s">
        <v>79</v>
      </c>
      <c r="AY141" s="212" t="s">
        <v>236</v>
      </c>
      <c r="BK141" s="214">
        <f>SUM(BK142:BK189)</f>
        <v>0</v>
      </c>
    </row>
    <row r="142" s="1" customFormat="1" ht="16.5" customHeight="1">
      <c r="B142" s="39"/>
      <c r="C142" s="217" t="s">
        <v>436</v>
      </c>
      <c r="D142" s="217" t="s">
        <v>238</v>
      </c>
      <c r="E142" s="218" t="s">
        <v>1694</v>
      </c>
      <c r="F142" s="219" t="s">
        <v>1695</v>
      </c>
      <c r="G142" s="220" t="s">
        <v>276</v>
      </c>
      <c r="H142" s="221">
        <v>21.332999999999998</v>
      </c>
      <c r="I142" s="222"/>
      <c r="J142" s="223">
        <f>ROUND(I142*H142,2)</f>
        <v>0</v>
      </c>
      <c r="K142" s="219" t="s">
        <v>242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0.00011</v>
      </c>
      <c r="R142" s="226">
        <f>Q142*H142</f>
        <v>0.0023466299999999997</v>
      </c>
      <c r="S142" s="226">
        <v>0</v>
      </c>
      <c r="T142" s="227">
        <f>S142*H142</f>
        <v>0</v>
      </c>
      <c r="AR142" s="18" t="s">
        <v>687</v>
      </c>
      <c r="AT142" s="18" t="s">
        <v>238</v>
      </c>
      <c r="AU142" s="18" t="s">
        <v>81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687</v>
      </c>
      <c r="BM142" s="18" t="s">
        <v>1696</v>
      </c>
    </row>
    <row r="143" s="1" customFormat="1">
      <c r="B143" s="39"/>
      <c r="C143" s="40"/>
      <c r="D143" s="229" t="s">
        <v>245</v>
      </c>
      <c r="E143" s="40"/>
      <c r="F143" s="230" t="s">
        <v>1697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81</v>
      </c>
    </row>
    <row r="144" s="1" customFormat="1" ht="16.5" customHeight="1">
      <c r="B144" s="39"/>
      <c r="C144" s="217" t="s">
        <v>7</v>
      </c>
      <c r="D144" s="217" t="s">
        <v>238</v>
      </c>
      <c r="E144" s="218" t="s">
        <v>1698</v>
      </c>
      <c r="F144" s="219" t="s">
        <v>1699</v>
      </c>
      <c r="G144" s="220" t="s">
        <v>318</v>
      </c>
      <c r="H144" s="221">
        <v>14</v>
      </c>
      <c r="I144" s="222"/>
      <c r="J144" s="223">
        <f>ROUND(I144*H144,2)</f>
        <v>0</v>
      </c>
      <c r="K144" s="219" t="s">
        <v>242</v>
      </c>
      <c r="L144" s="44"/>
      <c r="M144" s="224" t="s">
        <v>19</v>
      </c>
      <c r="N144" s="225" t="s">
        <v>43</v>
      </c>
      <c r="O144" s="80"/>
      <c r="P144" s="226">
        <f>O144*H144</f>
        <v>0</v>
      </c>
      <c r="Q144" s="226">
        <v>0.00012</v>
      </c>
      <c r="R144" s="226">
        <f>Q144*H144</f>
        <v>0.0016800000000000001</v>
      </c>
      <c r="S144" s="226">
        <v>0</v>
      </c>
      <c r="T144" s="227">
        <f>S144*H144</f>
        <v>0</v>
      </c>
      <c r="AR144" s="18" t="s">
        <v>687</v>
      </c>
      <c r="AT144" s="18" t="s">
        <v>238</v>
      </c>
      <c r="AU144" s="18" t="s">
        <v>81</v>
      </c>
      <c r="AY144" s="18" t="s">
        <v>236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79</v>
      </c>
      <c r="BK144" s="228">
        <f>ROUND(I144*H144,2)</f>
        <v>0</v>
      </c>
      <c r="BL144" s="18" t="s">
        <v>687</v>
      </c>
      <c r="BM144" s="18" t="s">
        <v>1700</v>
      </c>
    </row>
    <row r="145" s="1" customFormat="1">
      <c r="B145" s="39"/>
      <c r="C145" s="40"/>
      <c r="D145" s="229" t="s">
        <v>245</v>
      </c>
      <c r="E145" s="40"/>
      <c r="F145" s="230" t="s">
        <v>1701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245</v>
      </c>
      <c r="AU145" s="18" t="s">
        <v>81</v>
      </c>
    </row>
    <row r="146" s="1" customFormat="1" ht="16.5" customHeight="1">
      <c r="B146" s="39"/>
      <c r="C146" s="260" t="s">
        <v>445</v>
      </c>
      <c r="D146" s="260" t="s">
        <v>680</v>
      </c>
      <c r="E146" s="261" t="s">
        <v>1702</v>
      </c>
      <c r="F146" s="262" t="s">
        <v>1703</v>
      </c>
      <c r="G146" s="263" t="s">
        <v>318</v>
      </c>
      <c r="H146" s="264">
        <v>14</v>
      </c>
      <c r="I146" s="265"/>
      <c r="J146" s="266">
        <f>ROUND(I146*H146,2)</f>
        <v>0</v>
      </c>
      <c r="K146" s="262" t="s">
        <v>242</v>
      </c>
      <c r="L146" s="267"/>
      <c r="M146" s="268" t="s">
        <v>19</v>
      </c>
      <c r="N146" s="269" t="s">
        <v>43</v>
      </c>
      <c r="O146" s="80"/>
      <c r="P146" s="226">
        <f>O146*H146</f>
        <v>0</v>
      </c>
      <c r="Q146" s="226">
        <v>0.0029299999999999999</v>
      </c>
      <c r="R146" s="226">
        <f>Q146*H146</f>
        <v>0.041020000000000001</v>
      </c>
      <c r="S146" s="226">
        <v>0</v>
      </c>
      <c r="T146" s="227">
        <f>S146*H146</f>
        <v>0</v>
      </c>
      <c r="AR146" s="18" t="s">
        <v>693</v>
      </c>
      <c r="AT146" s="18" t="s">
        <v>680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693</v>
      </c>
      <c r="BM146" s="18" t="s">
        <v>1704</v>
      </c>
    </row>
    <row r="147" s="1" customFormat="1">
      <c r="B147" s="39"/>
      <c r="C147" s="40"/>
      <c r="D147" s="229" t="s">
        <v>245</v>
      </c>
      <c r="E147" s="40"/>
      <c r="F147" s="230" t="s">
        <v>1703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" customFormat="1" ht="16.5" customHeight="1">
      <c r="B148" s="39"/>
      <c r="C148" s="217" t="s">
        <v>452</v>
      </c>
      <c r="D148" s="217" t="s">
        <v>238</v>
      </c>
      <c r="E148" s="218" t="s">
        <v>1705</v>
      </c>
      <c r="F148" s="219" t="s">
        <v>1706</v>
      </c>
      <c r="G148" s="220" t="s">
        <v>276</v>
      </c>
      <c r="H148" s="221">
        <v>7</v>
      </c>
      <c r="I148" s="222"/>
      <c r="J148" s="223">
        <f>ROUND(I148*H148,2)</f>
        <v>0</v>
      </c>
      <c r="K148" s="219" t="s">
        <v>242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0.00013999999999999999</v>
      </c>
      <c r="R148" s="226">
        <f>Q148*H148</f>
        <v>0.00097999999999999997</v>
      </c>
      <c r="S148" s="226">
        <v>0</v>
      </c>
      <c r="T148" s="227">
        <f>S148*H148</f>
        <v>0</v>
      </c>
      <c r="AR148" s="18" t="s">
        <v>687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687</v>
      </c>
      <c r="BM148" s="18" t="s">
        <v>1707</v>
      </c>
    </row>
    <row r="149" s="1" customFormat="1">
      <c r="B149" s="39"/>
      <c r="C149" s="40"/>
      <c r="D149" s="229" t="s">
        <v>245</v>
      </c>
      <c r="E149" s="40"/>
      <c r="F149" s="230" t="s">
        <v>1708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" customFormat="1" ht="16.5" customHeight="1">
      <c r="B150" s="39"/>
      <c r="C150" s="260" t="s">
        <v>458</v>
      </c>
      <c r="D150" s="260" t="s">
        <v>680</v>
      </c>
      <c r="E150" s="261" t="s">
        <v>1709</v>
      </c>
      <c r="F150" s="262" t="s">
        <v>1710</v>
      </c>
      <c r="G150" s="263" t="s">
        <v>276</v>
      </c>
      <c r="H150" s="264">
        <v>4</v>
      </c>
      <c r="I150" s="265"/>
      <c r="J150" s="266">
        <f>ROUND(I150*H150,2)</f>
        <v>0</v>
      </c>
      <c r="K150" s="262" t="s">
        <v>242</v>
      </c>
      <c r="L150" s="267"/>
      <c r="M150" s="268" t="s">
        <v>19</v>
      </c>
      <c r="N150" s="269" t="s">
        <v>43</v>
      </c>
      <c r="O150" s="80"/>
      <c r="P150" s="226">
        <f>O150*H150</f>
        <v>0</v>
      </c>
      <c r="Q150" s="226">
        <v>0.00023000000000000001</v>
      </c>
      <c r="R150" s="226">
        <f>Q150*H150</f>
        <v>0.00092000000000000003</v>
      </c>
      <c r="S150" s="226">
        <v>0</v>
      </c>
      <c r="T150" s="227">
        <f>S150*H150</f>
        <v>0</v>
      </c>
      <c r="AR150" s="18" t="s">
        <v>693</v>
      </c>
      <c r="AT150" s="18" t="s">
        <v>680</v>
      </c>
      <c r="AU150" s="18" t="s">
        <v>81</v>
      </c>
      <c r="AY150" s="18" t="s">
        <v>236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79</v>
      </c>
      <c r="BK150" s="228">
        <f>ROUND(I150*H150,2)</f>
        <v>0</v>
      </c>
      <c r="BL150" s="18" t="s">
        <v>693</v>
      </c>
      <c r="BM150" s="18" t="s">
        <v>1711</v>
      </c>
    </row>
    <row r="151" s="1" customFormat="1">
      <c r="B151" s="39"/>
      <c r="C151" s="40"/>
      <c r="D151" s="229" t="s">
        <v>245</v>
      </c>
      <c r="E151" s="40"/>
      <c r="F151" s="230" t="s">
        <v>1710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245</v>
      </c>
      <c r="AU151" s="18" t="s">
        <v>81</v>
      </c>
    </row>
    <row r="152" s="1" customFormat="1" ht="16.5" customHeight="1">
      <c r="B152" s="39"/>
      <c r="C152" s="260" t="s">
        <v>463</v>
      </c>
      <c r="D152" s="260" t="s">
        <v>680</v>
      </c>
      <c r="E152" s="261" t="s">
        <v>1712</v>
      </c>
      <c r="F152" s="262" t="s">
        <v>1713</v>
      </c>
      <c r="G152" s="263" t="s">
        <v>692</v>
      </c>
      <c r="H152" s="264">
        <v>3</v>
      </c>
      <c r="I152" s="265"/>
      <c r="J152" s="266">
        <f>ROUND(I152*H152,2)</f>
        <v>0</v>
      </c>
      <c r="K152" s="262" t="s">
        <v>19</v>
      </c>
      <c r="L152" s="267"/>
      <c r="M152" s="268" t="s">
        <v>19</v>
      </c>
      <c r="N152" s="269" t="s">
        <v>43</v>
      </c>
      <c r="O152" s="80"/>
      <c r="P152" s="226">
        <f>O152*H152</f>
        <v>0</v>
      </c>
      <c r="Q152" s="226">
        <v>0.0027000000000000001</v>
      </c>
      <c r="R152" s="226">
        <f>Q152*H152</f>
        <v>0.0080999999999999996</v>
      </c>
      <c r="S152" s="226">
        <v>0</v>
      </c>
      <c r="T152" s="227">
        <f>S152*H152</f>
        <v>0</v>
      </c>
      <c r="AR152" s="18" t="s">
        <v>1464</v>
      </c>
      <c r="AT152" s="18" t="s">
        <v>680</v>
      </c>
      <c r="AU152" s="18" t="s">
        <v>81</v>
      </c>
      <c r="AY152" s="18" t="s">
        <v>236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79</v>
      </c>
      <c r="BK152" s="228">
        <f>ROUND(I152*H152,2)</f>
        <v>0</v>
      </c>
      <c r="BL152" s="18" t="s">
        <v>1464</v>
      </c>
      <c r="BM152" s="18" t="s">
        <v>1714</v>
      </c>
    </row>
    <row r="153" s="1" customFormat="1">
      <c r="B153" s="39"/>
      <c r="C153" s="40"/>
      <c r="D153" s="229" t="s">
        <v>245</v>
      </c>
      <c r="E153" s="40"/>
      <c r="F153" s="230" t="s">
        <v>1713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245</v>
      </c>
      <c r="AU153" s="18" t="s">
        <v>81</v>
      </c>
    </row>
    <row r="154" s="1" customFormat="1" ht="16.5" customHeight="1">
      <c r="B154" s="39"/>
      <c r="C154" s="217" t="s">
        <v>473</v>
      </c>
      <c r="D154" s="217" t="s">
        <v>238</v>
      </c>
      <c r="E154" s="218" t="s">
        <v>1715</v>
      </c>
      <c r="F154" s="219" t="s">
        <v>1716</v>
      </c>
      <c r="G154" s="220" t="s">
        <v>318</v>
      </c>
      <c r="H154" s="221">
        <v>25</v>
      </c>
      <c r="I154" s="222"/>
      <c r="J154" s="223">
        <f>ROUND(I154*H154,2)</f>
        <v>0</v>
      </c>
      <c r="K154" s="219" t="s">
        <v>242</v>
      </c>
      <c r="L154" s="44"/>
      <c r="M154" s="224" t="s">
        <v>19</v>
      </c>
      <c r="N154" s="225" t="s">
        <v>43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687</v>
      </c>
      <c r="AT154" s="18" t="s">
        <v>238</v>
      </c>
      <c r="AU154" s="18" t="s">
        <v>81</v>
      </c>
      <c r="AY154" s="18" t="s">
        <v>236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79</v>
      </c>
      <c r="BK154" s="228">
        <f>ROUND(I154*H154,2)</f>
        <v>0</v>
      </c>
      <c r="BL154" s="18" t="s">
        <v>687</v>
      </c>
      <c r="BM154" s="18" t="s">
        <v>1717</v>
      </c>
    </row>
    <row r="155" s="1" customFormat="1">
      <c r="B155" s="39"/>
      <c r="C155" s="40"/>
      <c r="D155" s="229" t="s">
        <v>245</v>
      </c>
      <c r="E155" s="40"/>
      <c r="F155" s="230" t="s">
        <v>1718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245</v>
      </c>
      <c r="AU155" s="18" t="s">
        <v>81</v>
      </c>
    </row>
    <row r="156" s="1" customFormat="1" ht="16.5" customHeight="1">
      <c r="B156" s="39"/>
      <c r="C156" s="260" t="s">
        <v>480</v>
      </c>
      <c r="D156" s="260" t="s">
        <v>680</v>
      </c>
      <c r="E156" s="261" t="s">
        <v>1719</v>
      </c>
      <c r="F156" s="262" t="s">
        <v>1720</v>
      </c>
      <c r="G156" s="263" t="s">
        <v>318</v>
      </c>
      <c r="H156" s="264">
        <v>25</v>
      </c>
      <c r="I156" s="265"/>
      <c r="J156" s="266">
        <f>ROUND(I156*H156,2)</f>
        <v>0</v>
      </c>
      <c r="K156" s="262" t="s">
        <v>242</v>
      </c>
      <c r="L156" s="267"/>
      <c r="M156" s="268" t="s">
        <v>19</v>
      </c>
      <c r="N156" s="269" t="s">
        <v>43</v>
      </c>
      <c r="O156" s="80"/>
      <c r="P156" s="226">
        <f>O156*H156</f>
        <v>0</v>
      </c>
      <c r="Q156" s="226">
        <v>0.00066</v>
      </c>
      <c r="R156" s="226">
        <f>Q156*H156</f>
        <v>0.016500000000000001</v>
      </c>
      <c r="S156" s="226">
        <v>0</v>
      </c>
      <c r="T156" s="227">
        <f>S156*H156</f>
        <v>0</v>
      </c>
      <c r="AR156" s="18" t="s">
        <v>693</v>
      </c>
      <c r="AT156" s="18" t="s">
        <v>680</v>
      </c>
      <c r="AU156" s="18" t="s">
        <v>81</v>
      </c>
      <c r="AY156" s="18" t="s">
        <v>236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79</v>
      </c>
      <c r="BK156" s="228">
        <f>ROUND(I156*H156,2)</f>
        <v>0</v>
      </c>
      <c r="BL156" s="18" t="s">
        <v>693</v>
      </c>
      <c r="BM156" s="18" t="s">
        <v>1721</v>
      </c>
    </row>
    <row r="157" s="1" customFormat="1">
      <c r="B157" s="39"/>
      <c r="C157" s="40"/>
      <c r="D157" s="229" t="s">
        <v>245</v>
      </c>
      <c r="E157" s="40"/>
      <c r="F157" s="230" t="s">
        <v>1720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245</v>
      </c>
      <c r="AU157" s="18" t="s">
        <v>81</v>
      </c>
    </row>
    <row r="158" s="1" customFormat="1" ht="16.5" customHeight="1">
      <c r="B158" s="39"/>
      <c r="C158" s="260" t="s">
        <v>486</v>
      </c>
      <c r="D158" s="260" t="s">
        <v>680</v>
      </c>
      <c r="E158" s="261" t="s">
        <v>1722</v>
      </c>
      <c r="F158" s="262" t="s">
        <v>1723</v>
      </c>
      <c r="G158" s="263" t="s">
        <v>276</v>
      </c>
      <c r="H158" s="264">
        <v>6</v>
      </c>
      <c r="I158" s="265"/>
      <c r="J158" s="266">
        <f>ROUND(I158*H158,2)</f>
        <v>0</v>
      </c>
      <c r="K158" s="262" t="s">
        <v>19</v>
      </c>
      <c r="L158" s="267"/>
      <c r="M158" s="268" t="s">
        <v>19</v>
      </c>
      <c r="N158" s="269" t="s">
        <v>43</v>
      </c>
      <c r="O158" s="80"/>
      <c r="P158" s="226">
        <f>O158*H158</f>
        <v>0</v>
      </c>
      <c r="Q158" s="226">
        <v>0.00010000000000000001</v>
      </c>
      <c r="R158" s="226">
        <f>Q158*H158</f>
        <v>0.00060000000000000006</v>
      </c>
      <c r="S158" s="226">
        <v>0</v>
      </c>
      <c r="T158" s="227">
        <f>S158*H158</f>
        <v>0</v>
      </c>
      <c r="AR158" s="18" t="s">
        <v>693</v>
      </c>
      <c r="AT158" s="18" t="s">
        <v>680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693</v>
      </c>
      <c r="BM158" s="18" t="s">
        <v>1724</v>
      </c>
    </row>
    <row r="159" s="1" customFormat="1">
      <c r="B159" s="39"/>
      <c r="C159" s="40"/>
      <c r="D159" s="229" t="s">
        <v>245</v>
      </c>
      <c r="E159" s="40"/>
      <c r="F159" s="230" t="s">
        <v>1723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" customFormat="1" ht="16.5" customHeight="1">
      <c r="B160" s="39"/>
      <c r="C160" s="217" t="s">
        <v>492</v>
      </c>
      <c r="D160" s="217" t="s">
        <v>238</v>
      </c>
      <c r="E160" s="218" t="s">
        <v>1725</v>
      </c>
      <c r="F160" s="219" t="s">
        <v>1726</v>
      </c>
      <c r="G160" s="220" t="s">
        <v>276</v>
      </c>
      <c r="H160" s="221">
        <v>9</v>
      </c>
      <c r="I160" s="222"/>
      <c r="J160" s="223">
        <f>ROUND(I160*H160,2)</f>
        <v>0</v>
      </c>
      <c r="K160" s="219" t="s">
        <v>242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687</v>
      </c>
      <c r="AT160" s="18" t="s">
        <v>238</v>
      </c>
      <c r="AU160" s="18" t="s">
        <v>81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687</v>
      </c>
      <c r="BM160" s="18" t="s">
        <v>1727</v>
      </c>
    </row>
    <row r="161" s="1" customFormat="1">
      <c r="B161" s="39"/>
      <c r="C161" s="40"/>
      <c r="D161" s="229" t="s">
        <v>245</v>
      </c>
      <c r="E161" s="40"/>
      <c r="F161" s="230" t="s">
        <v>1728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81</v>
      </c>
    </row>
    <row r="162" s="1" customFormat="1" ht="16.5" customHeight="1">
      <c r="B162" s="39"/>
      <c r="C162" s="260" t="s">
        <v>498</v>
      </c>
      <c r="D162" s="260" t="s">
        <v>680</v>
      </c>
      <c r="E162" s="261" t="s">
        <v>1729</v>
      </c>
      <c r="F162" s="262" t="s">
        <v>1730</v>
      </c>
      <c r="G162" s="263" t="s">
        <v>276</v>
      </c>
      <c r="H162" s="264">
        <v>2</v>
      </c>
      <c r="I162" s="265"/>
      <c r="J162" s="266">
        <f>ROUND(I162*H162,2)</f>
        <v>0</v>
      </c>
      <c r="K162" s="262" t="s">
        <v>242</v>
      </c>
      <c r="L162" s="267"/>
      <c r="M162" s="268" t="s">
        <v>19</v>
      </c>
      <c r="N162" s="269" t="s">
        <v>43</v>
      </c>
      <c r="O162" s="80"/>
      <c r="P162" s="226">
        <f>O162*H162</f>
        <v>0</v>
      </c>
      <c r="Q162" s="226">
        <v>0.00010000000000000001</v>
      </c>
      <c r="R162" s="226">
        <f>Q162*H162</f>
        <v>0.00020000000000000001</v>
      </c>
      <c r="S162" s="226">
        <v>0</v>
      </c>
      <c r="T162" s="227">
        <f>S162*H162</f>
        <v>0</v>
      </c>
      <c r="AR162" s="18" t="s">
        <v>693</v>
      </c>
      <c r="AT162" s="18" t="s">
        <v>680</v>
      </c>
      <c r="AU162" s="18" t="s">
        <v>81</v>
      </c>
      <c r="AY162" s="18" t="s">
        <v>236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79</v>
      </c>
      <c r="BK162" s="228">
        <f>ROUND(I162*H162,2)</f>
        <v>0</v>
      </c>
      <c r="BL162" s="18" t="s">
        <v>693</v>
      </c>
      <c r="BM162" s="18" t="s">
        <v>1731</v>
      </c>
    </row>
    <row r="163" s="1" customFormat="1">
      <c r="B163" s="39"/>
      <c r="C163" s="40"/>
      <c r="D163" s="229" t="s">
        <v>245</v>
      </c>
      <c r="E163" s="40"/>
      <c r="F163" s="230" t="s">
        <v>1730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245</v>
      </c>
      <c r="AU163" s="18" t="s">
        <v>81</v>
      </c>
    </row>
    <row r="164" s="1" customFormat="1" ht="16.5" customHeight="1">
      <c r="B164" s="39"/>
      <c r="C164" s="260" t="s">
        <v>504</v>
      </c>
      <c r="D164" s="260" t="s">
        <v>680</v>
      </c>
      <c r="E164" s="261" t="s">
        <v>1732</v>
      </c>
      <c r="F164" s="262" t="s">
        <v>1733</v>
      </c>
      <c r="G164" s="263" t="s">
        <v>276</v>
      </c>
      <c r="H164" s="264">
        <v>5</v>
      </c>
      <c r="I164" s="265"/>
      <c r="J164" s="266">
        <f>ROUND(I164*H164,2)</f>
        <v>0</v>
      </c>
      <c r="K164" s="262" t="s">
        <v>242</v>
      </c>
      <c r="L164" s="267"/>
      <c r="M164" s="268" t="s">
        <v>19</v>
      </c>
      <c r="N164" s="269" t="s">
        <v>43</v>
      </c>
      <c r="O164" s="80"/>
      <c r="P164" s="226">
        <f>O164*H164</f>
        <v>0</v>
      </c>
      <c r="Q164" s="226">
        <v>0.00020000000000000001</v>
      </c>
      <c r="R164" s="226">
        <f>Q164*H164</f>
        <v>0.001</v>
      </c>
      <c r="S164" s="226">
        <v>0</v>
      </c>
      <c r="T164" s="227">
        <f>S164*H164</f>
        <v>0</v>
      </c>
      <c r="AR164" s="18" t="s">
        <v>693</v>
      </c>
      <c r="AT164" s="18" t="s">
        <v>680</v>
      </c>
      <c r="AU164" s="18" t="s">
        <v>81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693</v>
      </c>
      <c r="BM164" s="18" t="s">
        <v>1734</v>
      </c>
    </row>
    <row r="165" s="1" customFormat="1">
      <c r="B165" s="39"/>
      <c r="C165" s="40"/>
      <c r="D165" s="229" t="s">
        <v>245</v>
      </c>
      <c r="E165" s="40"/>
      <c r="F165" s="230" t="s">
        <v>1733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81</v>
      </c>
    </row>
    <row r="166" s="1" customFormat="1" ht="16.5" customHeight="1">
      <c r="B166" s="39"/>
      <c r="C166" s="217" t="s">
        <v>510</v>
      </c>
      <c r="D166" s="217" t="s">
        <v>238</v>
      </c>
      <c r="E166" s="218" t="s">
        <v>1735</v>
      </c>
      <c r="F166" s="219" t="s">
        <v>1736</v>
      </c>
      <c r="G166" s="220" t="s">
        <v>318</v>
      </c>
      <c r="H166" s="221">
        <v>14</v>
      </c>
      <c r="I166" s="222"/>
      <c r="J166" s="223">
        <f>ROUND(I166*H166,2)</f>
        <v>0</v>
      </c>
      <c r="K166" s="219" t="s">
        <v>242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3.0000000000000001E-05</v>
      </c>
      <c r="R166" s="226">
        <f>Q166*H166</f>
        <v>0.00042000000000000002</v>
      </c>
      <c r="S166" s="226">
        <v>0</v>
      </c>
      <c r="T166" s="227">
        <f>S166*H166</f>
        <v>0</v>
      </c>
      <c r="AR166" s="18" t="s">
        <v>687</v>
      </c>
      <c r="AT166" s="18" t="s">
        <v>238</v>
      </c>
      <c r="AU166" s="18" t="s">
        <v>81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687</v>
      </c>
      <c r="BM166" s="18" t="s">
        <v>1737</v>
      </c>
    </row>
    <row r="167" s="1" customFormat="1">
      <c r="B167" s="39"/>
      <c r="C167" s="40"/>
      <c r="D167" s="229" t="s">
        <v>245</v>
      </c>
      <c r="E167" s="40"/>
      <c r="F167" s="230" t="s">
        <v>1738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81</v>
      </c>
    </row>
    <row r="168" s="1" customFormat="1" ht="16.5" customHeight="1">
      <c r="B168" s="39"/>
      <c r="C168" s="260" t="s">
        <v>517</v>
      </c>
      <c r="D168" s="260" t="s">
        <v>680</v>
      </c>
      <c r="E168" s="261" t="s">
        <v>1739</v>
      </c>
      <c r="F168" s="262" t="s">
        <v>1740</v>
      </c>
      <c r="G168" s="263" t="s">
        <v>318</v>
      </c>
      <c r="H168" s="264">
        <v>14</v>
      </c>
      <c r="I168" s="265"/>
      <c r="J168" s="266">
        <f>ROUND(I168*H168,2)</f>
        <v>0</v>
      </c>
      <c r="K168" s="262" t="s">
        <v>242</v>
      </c>
      <c r="L168" s="267"/>
      <c r="M168" s="268" t="s">
        <v>19</v>
      </c>
      <c r="N168" s="269" t="s">
        <v>43</v>
      </c>
      <c r="O168" s="80"/>
      <c r="P168" s="226">
        <f>O168*H168</f>
        <v>0</v>
      </c>
      <c r="Q168" s="226">
        <v>0.01085</v>
      </c>
      <c r="R168" s="226">
        <f>Q168*H168</f>
        <v>0.15190000000000001</v>
      </c>
      <c r="S168" s="226">
        <v>0</v>
      </c>
      <c r="T168" s="227">
        <f>S168*H168</f>
        <v>0</v>
      </c>
      <c r="AR168" s="18" t="s">
        <v>693</v>
      </c>
      <c r="AT168" s="18" t="s">
        <v>680</v>
      </c>
      <c r="AU168" s="18" t="s">
        <v>81</v>
      </c>
      <c r="AY168" s="18" t="s">
        <v>236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79</v>
      </c>
      <c r="BK168" s="228">
        <f>ROUND(I168*H168,2)</f>
        <v>0</v>
      </c>
      <c r="BL168" s="18" t="s">
        <v>693</v>
      </c>
      <c r="BM168" s="18" t="s">
        <v>1741</v>
      </c>
    </row>
    <row r="169" s="1" customFormat="1">
      <c r="B169" s="39"/>
      <c r="C169" s="40"/>
      <c r="D169" s="229" t="s">
        <v>245</v>
      </c>
      <c r="E169" s="40"/>
      <c r="F169" s="230" t="s">
        <v>1740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245</v>
      </c>
      <c r="AU169" s="18" t="s">
        <v>81</v>
      </c>
    </row>
    <row r="170" s="1" customFormat="1" ht="16.5" customHeight="1">
      <c r="B170" s="39"/>
      <c r="C170" s="217" t="s">
        <v>523</v>
      </c>
      <c r="D170" s="217" t="s">
        <v>238</v>
      </c>
      <c r="E170" s="218" t="s">
        <v>1742</v>
      </c>
      <c r="F170" s="219" t="s">
        <v>1743</v>
      </c>
      <c r="G170" s="220" t="s">
        <v>318</v>
      </c>
      <c r="H170" s="221">
        <v>14</v>
      </c>
      <c r="I170" s="222"/>
      <c r="J170" s="223">
        <f>ROUND(I170*H170,2)</f>
        <v>0</v>
      </c>
      <c r="K170" s="219" t="s">
        <v>242</v>
      </c>
      <c r="L170" s="44"/>
      <c r="M170" s="224" t="s">
        <v>19</v>
      </c>
      <c r="N170" s="225" t="s">
        <v>43</v>
      </c>
      <c r="O170" s="80"/>
      <c r="P170" s="226">
        <f>O170*H170</f>
        <v>0</v>
      </c>
      <c r="Q170" s="226">
        <v>0.0048599999999999997</v>
      </c>
      <c r="R170" s="226">
        <f>Q170*H170</f>
        <v>0.068039999999999989</v>
      </c>
      <c r="S170" s="226">
        <v>0</v>
      </c>
      <c r="T170" s="227">
        <f>S170*H170</f>
        <v>0</v>
      </c>
      <c r="AR170" s="18" t="s">
        <v>687</v>
      </c>
      <c r="AT170" s="18" t="s">
        <v>238</v>
      </c>
      <c r="AU170" s="18" t="s">
        <v>81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687</v>
      </c>
      <c r="BM170" s="18" t="s">
        <v>1744</v>
      </c>
    </row>
    <row r="171" s="1" customFormat="1">
      <c r="B171" s="39"/>
      <c r="C171" s="40"/>
      <c r="D171" s="229" t="s">
        <v>245</v>
      </c>
      <c r="E171" s="40"/>
      <c r="F171" s="230" t="s">
        <v>1745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81</v>
      </c>
    </row>
    <row r="172" s="1" customFormat="1" ht="16.5" customHeight="1">
      <c r="B172" s="39"/>
      <c r="C172" s="217" t="s">
        <v>530</v>
      </c>
      <c r="D172" s="217" t="s">
        <v>238</v>
      </c>
      <c r="E172" s="218" t="s">
        <v>1746</v>
      </c>
      <c r="F172" s="219" t="s">
        <v>1747</v>
      </c>
      <c r="G172" s="220" t="s">
        <v>318</v>
      </c>
      <c r="H172" s="221">
        <v>1.3999999999999999</v>
      </c>
      <c r="I172" s="222"/>
      <c r="J172" s="223">
        <f>ROUND(I172*H172,2)</f>
        <v>0</v>
      </c>
      <c r="K172" s="219" t="s">
        <v>242</v>
      </c>
      <c r="L172" s="44"/>
      <c r="M172" s="224" t="s">
        <v>19</v>
      </c>
      <c r="N172" s="225" t="s">
        <v>43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687</v>
      </c>
      <c r="AT172" s="18" t="s">
        <v>238</v>
      </c>
      <c r="AU172" s="18" t="s">
        <v>81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687</v>
      </c>
      <c r="BM172" s="18" t="s">
        <v>1748</v>
      </c>
    </row>
    <row r="173" s="1" customFormat="1">
      <c r="B173" s="39"/>
      <c r="C173" s="40"/>
      <c r="D173" s="229" t="s">
        <v>245</v>
      </c>
      <c r="E173" s="40"/>
      <c r="F173" s="230" t="s">
        <v>1749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81</v>
      </c>
    </row>
    <row r="174" s="1" customFormat="1" ht="16.5" customHeight="1">
      <c r="B174" s="39"/>
      <c r="C174" s="260" t="s">
        <v>538</v>
      </c>
      <c r="D174" s="260" t="s">
        <v>680</v>
      </c>
      <c r="E174" s="261" t="s">
        <v>1750</v>
      </c>
      <c r="F174" s="262" t="s">
        <v>1751</v>
      </c>
      <c r="G174" s="263" t="s">
        <v>318</v>
      </c>
      <c r="H174" s="264">
        <v>1.3999999999999999</v>
      </c>
      <c r="I174" s="265"/>
      <c r="J174" s="266">
        <f>ROUND(I174*H174,2)</f>
        <v>0</v>
      </c>
      <c r="K174" s="262" t="s">
        <v>242</v>
      </c>
      <c r="L174" s="267"/>
      <c r="M174" s="268" t="s">
        <v>19</v>
      </c>
      <c r="N174" s="269" t="s">
        <v>43</v>
      </c>
      <c r="O174" s="80"/>
      <c r="P174" s="226">
        <f>O174*H174</f>
        <v>0</v>
      </c>
      <c r="Q174" s="226">
        <v>0.0014</v>
      </c>
      <c r="R174" s="226">
        <f>Q174*H174</f>
        <v>0.0019599999999999999</v>
      </c>
      <c r="S174" s="226">
        <v>0</v>
      </c>
      <c r="T174" s="227">
        <f>S174*H174</f>
        <v>0</v>
      </c>
      <c r="AR174" s="18" t="s">
        <v>693</v>
      </c>
      <c r="AT174" s="18" t="s">
        <v>680</v>
      </c>
      <c r="AU174" s="18" t="s">
        <v>81</v>
      </c>
      <c r="AY174" s="18" t="s">
        <v>236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79</v>
      </c>
      <c r="BK174" s="228">
        <f>ROUND(I174*H174,2)</f>
        <v>0</v>
      </c>
      <c r="BL174" s="18" t="s">
        <v>693</v>
      </c>
      <c r="BM174" s="18" t="s">
        <v>1752</v>
      </c>
    </row>
    <row r="175" s="1" customFormat="1">
      <c r="B175" s="39"/>
      <c r="C175" s="40"/>
      <c r="D175" s="229" t="s">
        <v>245</v>
      </c>
      <c r="E175" s="40"/>
      <c r="F175" s="230" t="s">
        <v>1751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245</v>
      </c>
      <c r="AU175" s="18" t="s">
        <v>81</v>
      </c>
    </row>
    <row r="176" s="1" customFormat="1" ht="16.5" customHeight="1">
      <c r="B176" s="39"/>
      <c r="C176" s="217" t="s">
        <v>544</v>
      </c>
      <c r="D176" s="217" t="s">
        <v>238</v>
      </c>
      <c r="E176" s="218" t="s">
        <v>1753</v>
      </c>
      <c r="F176" s="219" t="s">
        <v>1754</v>
      </c>
      <c r="G176" s="220" t="s">
        <v>276</v>
      </c>
      <c r="H176" s="221">
        <v>2</v>
      </c>
      <c r="I176" s="222"/>
      <c r="J176" s="223">
        <f>ROUND(I176*H176,2)</f>
        <v>0</v>
      </c>
      <c r="K176" s="219" t="s">
        <v>19</v>
      </c>
      <c r="L176" s="44"/>
      <c r="M176" s="224" t="s">
        <v>19</v>
      </c>
      <c r="N176" s="225" t="s">
        <v>43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687</v>
      </c>
      <c r="AT176" s="18" t="s">
        <v>238</v>
      </c>
      <c r="AU176" s="18" t="s">
        <v>81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687</v>
      </c>
      <c r="BM176" s="18" t="s">
        <v>1755</v>
      </c>
    </row>
    <row r="177" s="1" customFormat="1">
      <c r="B177" s="39"/>
      <c r="C177" s="40"/>
      <c r="D177" s="229" t="s">
        <v>245</v>
      </c>
      <c r="E177" s="40"/>
      <c r="F177" s="230" t="s">
        <v>1754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81</v>
      </c>
    </row>
    <row r="178" s="1" customFormat="1" ht="16.5" customHeight="1">
      <c r="B178" s="39"/>
      <c r="C178" s="260" t="s">
        <v>550</v>
      </c>
      <c r="D178" s="260" t="s">
        <v>680</v>
      </c>
      <c r="E178" s="261" t="s">
        <v>1756</v>
      </c>
      <c r="F178" s="262" t="s">
        <v>1757</v>
      </c>
      <c r="G178" s="263" t="s">
        <v>692</v>
      </c>
      <c r="H178" s="264">
        <v>2</v>
      </c>
      <c r="I178" s="265"/>
      <c r="J178" s="266">
        <f>ROUND(I178*H178,2)</f>
        <v>0</v>
      </c>
      <c r="K178" s="262" t="s">
        <v>19</v>
      </c>
      <c r="L178" s="267"/>
      <c r="M178" s="268" t="s">
        <v>19</v>
      </c>
      <c r="N178" s="269" t="s">
        <v>43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1417</v>
      </c>
      <c r="AT178" s="18" t="s">
        <v>680</v>
      </c>
      <c r="AU178" s="18" t="s">
        <v>81</v>
      </c>
      <c r="AY178" s="18" t="s">
        <v>236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79</v>
      </c>
      <c r="BK178" s="228">
        <f>ROUND(I178*H178,2)</f>
        <v>0</v>
      </c>
      <c r="BL178" s="18" t="s">
        <v>687</v>
      </c>
      <c r="BM178" s="18" t="s">
        <v>1758</v>
      </c>
    </row>
    <row r="179" s="1" customFormat="1">
      <c r="B179" s="39"/>
      <c r="C179" s="40"/>
      <c r="D179" s="229" t="s">
        <v>245</v>
      </c>
      <c r="E179" s="40"/>
      <c r="F179" s="230" t="s">
        <v>1757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245</v>
      </c>
      <c r="AU179" s="18" t="s">
        <v>81</v>
      </c>
    </row>
    <row r="180" s="1" customFormat="1" ht="16.5" customHeight="1">
      <c r="B180" s="39"/>
      <c r="C180" s="260" t="s">
        <v>556</v>
      </c>
      <c r="D180" s="260" t="s">
        <v>680</v>
      </c>
      <c r="E180" s="261" t="s">
        <v>1759</v>
      </c>
      <c r="F180" s="262" t="s">
        <v>1760</v>
      </c>
      <c r="G180" s="263" t="s">
        <v>276</v>
      </c>
      <c r="H180" s="264">
        <v>2</v>
      </c>
      <c r="I180" s="265"/>
      <c r="J180" s="266">
        <f>ROUND(I180*H180,2)</f>
        <v>0</v>
      </c>
      <c r="K180" s="262" t="s">
        <v>19</v>
      </c>
      <c r="L180" s="267"/>
      <c r="M180" s="268" t="s">
        <v>19</v>
      </c>
      <c r="N180" s="269" t="s">
        <v>43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1417</v>
      </c>
      <c r="AT180" s="18" t="s">
        <v>680</v>
      </c>
      <c r="AU180" s="18" t="s">
        <v>81</v>
      </c>
      <c r="AY180" s="18" t="s">
        <v>236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79</v>
      </c>
      <c r="BK180" s="228">
        <f>ROUND(I180*H180,2)</f>
        <v>0</v>
      </c>
      <c r="BL180" s="18" t="s">
        <v>687</v>
      </c>
      <c r="BM180" s="18" t="s">
        <v>1761</v>
      </c>
    </row>
    <row r="181" s="1" customFormat="1">
      <c r="B181" s="39"/>
      <c r="C181" s="40"/>
      <c r="D181" s="229" t="s">
        <v>245</v>
      </c>
      <c r="E181" s="40"/>
      <c r="F181" s="230" t="s">
        <v>1760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245</v>
      </c>
      <c r="AU181" s="18" t="s">
        <v>81</v>
      </c>
    </row>
    <row r="182" s="1" customFormat="1" ht="16.5" customHeight="1">
      <c r="B182" s="39"/>
      <c r="C182" s="217" t="s">
        <v>562</v>
      </c>
      <c r="D182" s="217" t="s">
        <v>238</v>
      </c>
      <c r="E182" s="218" t="s">
        <v>1762</v>
      </c>
      <c r="F182" s="219" t="s">
        <v>1763</v>
      </c>
      <c r="G182" s="220" t="s">
        <v>1764</v>
      </c>
      <c r="H182" s="221">
        <v>1</v>
      </c>
      <c r="I182" s="222"/>
      <c r="J182" s="223">
        <f>ROUND(I182*H182,2)</f>
        <v>0</v>
      </c>
      <c r="K182" s="219" t="s">
        <v>19</v>
      </c>
      <c r="L182" s="44"/>
      <c r="M182" s="224" t="s">
        <v>19</v>
      </c>
      <c r="N182" s="225" t="s">
        <v>43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1464</v>
      </c>
      <c r="AT182" s="18" t="s">
        <v>238</v>
      </c>
      <c r="AU182" s="18" t="s">
        <v>81</v>
      </c>
      <c r="AY182" s="18" t="s">
        <v>236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79</v>
      </c>
      <c r="BK182" s="228">
        <f>ROUND(I182*H182,2)</f>
        <v>0</v>
      </c>
      <c r="BL182" s="18" t="s">
        <v>1464</v>
      </c>
      <c r="BM182" s="18" t="s">
        <v>1765</v>
      </c>
    </row>
    <row r="183" s="1" customFormat="1">
      <c r="B183" s="39"/>
      <c r="C183" s="40"/>
      <c r="D183" s="229" t="s">
        <v>245</v>
      </c>
      <c r="E183" s="40"/>
      <c r="F183" s="230" t="s">
        <v>1763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245</v>
      </c>
      <c r="AU183" s="18" t="s">
        <v>81</v>
      </c>
    </row>
    <row r="184" s="1" customFormat="1" ht="16.5" customHeight="1">
      <c r="B184" s="39"/>
      <c r="C184" s="217" t="s">
        <v>569</v>
      </c>
      <c r="D184" s="217" t="s">
        <v>238</v>
      </c>
      <c r="E184" s="218" t="s">
        <v>1766</v>
      </c>
      <c r="F184" s="219" t="s">
        <v>1767</v>
      </c>
      <c r="G184" s="220" t="s">
        <v>1768</v>
      </c>
      <c r="H184" s="221">
        <v>1</v>
      </c>
      <c r="I184" s="222"/>
      <c r="J184" s="223">
        <f>ROUND(I184*H184,2)</f>
        <v>0</v>
      </c>
      <c r="K184" s="219" t="s">
        <v>242</v>
      </c>
      <c r="L184" s="44"/>
      <c r="M184" s="224" t="s">
        <v>19</v>
      </c>
      <c r="N184" s="225" t="s">
        <v>43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687</v>
      </c>
      <c r="AT184" s="18" t="s">
        <v>238</v>
      </c>
      <c r="AU184" s="18" t="s">
        <v>81</v>
      </c>
      <c r="AY184" s="18" t="s">
        <v>236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79</v>
      </c>
      <c r="BK184" s="228">
        <f>ROUND(I184*H184,2)</f>
        <v>0</v>
      </c>
      <c r="BL184" s="18" t="s">
        <v>687</v>
      </c>
      <c r="BM184" s="18" t="s">
        <v>1769</v>
      </c>
    </row>
    <row r="185" s="1" customFormat="1">
      <c r="B185" s="39"/>
      <c r="C185" s="40"/>
      <c r="D185" s="229" t="s">
        <v>245</v>
      </c>
      <c r="E185" s="40"/>
      <c r="F185" s="230" t="s">
        <v>1770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245</v>
      </c>
      <c r="AU185" s="18" t="s">
        <v>81</v>
      </c>
    </row>
    <row r="186" s="1" customFormat="1" ht="16.5" customHeight="1">
      <c r="B186" s="39"/>
      <c r="C186" s="217" t="s">
        <v>575</v>
      </c>
      <c r="D186" s="217" t="s">
        <v>238</v>
      </c>
      <c r="E186" s="218" t="s">
        <v>1771</v>
      </c>
      <c r="F186" s="219" t="s">
        <v>1772</v>
      </c>
      <c r="G186" s="220" t="s">
        <v>318</v>
      </c>
      <c r="H186" s="221">
        <v>39</v>
      </c>
      <c r="I186" s="222"/>
      <c r="J186" s="223">
        <f>ROUND(I186*H186,2)</f>
        <v>0</v>
      </c>
      <c r="K186" s="219" t="s">
        <v>242</v>
      </c>
      <c r="L186" s="44"/>
      <c r="M186" s="224" t="s">
        <v>19</v>
      </c>
      <c r="N186" s="225" t="s">
        <v>43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687</v>
      </c>
      <c r="AT186" s="18" t="s">
        <v>238</v>
      </c>
      <c r="AU186" s="18" t="s">
        <v>81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687</v>
      </c>
      <c r="BM186" s="18" t="s">
        <v>1773</v>
      </c>
    </row>
    <row r="187" s="1" customFormat="1">
      <c r="B187" s="39"/>
      <c r="C187" s="40"/>
      <c r="D187" s="229" t="s">
        <v>245</v>
      </c>
      <c r="E187" s="40"/>
      <c r="F187" s="230" t="s">
        <v>1774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81</v>
      </c>
    </row>
    <row r="188" s="1" customFormat="1" ht="16.5" customHeight="1">
      <c r="B188" s="39"/>
      <c r="C188" s="217" t="s">
        <v>584</v>
      </c>
      <c r="D188" s="217" t="s">
        <v>238</v>
      </c>
      <c r="E188" s="218" t="s">
        <v>1775</v>
      </c>
      <c r="F188" s="219" t="s">
        <v>1776</v>
      </c>
      <c r="G188" s="220" t="s">
        <v>318</v>
      </c>
      <c r="H188" s="221">
        <v>39</v>
      </c>
      <c r="I188" s="222"/>
      <c r="J188" s="223">
        <f>ROUND(I188*H188,2)</f>
        <v>0</v>
      </c>
      <c r="K188" s="219" t="s">
        <v>242</v>
      </c>
      <c r="L188" s="44"/>
      <c r="M188" s="224" t="s">
        <v>19</v>
      </c>
      <c r="N188" s="225" t="s">
        <v>43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687</v>
      </c>
      <c r="AT188" s="18" t="s">
        <v>238</v>
      </c>
      <c r="AU188" s="18" t="s">
        <v>81</v>
      </c>
      <c r="AY188" s="18" t="s">
        <v>236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79</v>
      </c>
      <c r="BK188" s="228">
        <f>ROUND(I188*H188,2)</f>
        <v>0</v>
      </c>
      <c r="BL188" s="18" t="s">
        <v>687</v>
      </c>
      <c r="BM188" s="18" t="s">
        <v>1777</v>
      </c>
    </row>
    <row r="189" s="1" customFormat="1">
      <c r="B189" s="39"/>
      <c r="C189" s="40"/>
      <c r="D189" s="229" t="s">
        <v>245</v>
      </c>
      <c r="E189" s="40"/>
      <c r="F189" s="230" t="s">
        <v>1778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245</v>
      </c>
      <c r="AU189" s="18" t="s">
        <v>81</v>
      </c>
    </row>
    <row r="190" s="11" customFormat="1" ht="22.8" customHeight="1">
      <c r="B190" s="201"/>
      <c r="C190" s="202"/>
      <c r="D190" s="203" t="s">
        <v>71</v>
      </c>
      <c r="E190" s="215" t="s">
        <v>721</v>
      </c>
      <c r="F190" s="215" t="s">
        <v>722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SUM(P191:P192)</f>
        <v>0</v>
      </c>
      <c r="Q190" s="209"/>
      <c r="R190" s="210">
        <f>SUM(R191:R192)</f>
        <v>0.0020999999999999999</v>
      </c>
      <c r="S190" s="209"/>
      <c r="T190" s="211">
        <f>SUM(T191:T192)</f>
        <v>0</v>
      </c>
      <c r="AR190" s="212" t="s">
        <v>101</v>
      </c>
      <c r="AT190" s="213" t="s">
        <v>71</v>
      </c>
      <c r="AU190" s="213" t="s">
        <v>79</v>
      </c>
      <c r="AY190" s="212" t="s">
        <v>236</v>
      </c>
      <c r="BK190" s="214">
        <f>SUM(BK191:BK192)</f>
        <v>0</v>
      </c>
    </row>
    <row r="191" s="1" customFormat="1" ht="16.5" customHeight="1">
      <c r="B191" s="39"/>
      <c r="C191" s="217" t="s">
        <v>592</v>
      </c>
      <c r="D191" s="217" t="s">
        <v>238</v>
      </c>
      <c r="E191" s="218" t="s">
        <v>1779</v>
      </c>
      <c r="F191" s="219" t="s">
        <v>1780</v>
      </c>
      <c r="G191" s="220" t="s">
        <v>318</v>
      </c>
      <c r="H191" s="221">
        <v>30</v>
      </c>
      <c r="I191" s="222"/>
      <c r="J191" s="223">
        <f>ROUND(I191*H191,2)</f>
        <v>0</v>
      </c>
      <c r="K191" s="219" t="s">
        <v>242</v>
      </c>
      <c r="L191" s="44"/>
      <c r="M191" s="224" t="s">
        <v>19</v>
      </c>
      <c r="N191" s="225" t="s">
        <v>43</v>
      </c>
      <c r="O191" s="80"/>
      <c r="P191" s="226">
        <f>O191*H191</f>
        <v>0</v>
      </c>
      <c r="Q191" s="226">
        <v>6.9999999999999994E-05</v>
      </c>
      <c r="R191" s="226">
        <f>Q191*H191</f>
        <v>0.0020999999999999999</v>
      </c>
      <c r="S191" s="226">
        <v>0</v>
      </c>
      <c r="T191" s="227">
        <f>S191*H191</f>
        <v>0</v>
      </c>
      <c r="AR191" s="18" t="s">
        <v>687</v>
      </c>
      <c r="AT191" s="18" t="s">
        <v>238</v>
      </c>
      <c r="AU191" s="18" t="s">
        <v>81</v>
      </c>
      <c r="AY191" s="18" t="s">
        <v>236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79</v>
      </c>
      <c r="BK191" s="228">
        <f>ROUND(I191*H191,2)</f>
        <v>0</v>
      </c>
      <c r="BL191" s="18" t="s">
        <v>687</v>
      </c>
      <c r="BM191" s="18" t="s">
        <v>1781</v>
      </c>
    </row>
    <row r="192" s="1" customFormat="1">
      <c r="B192" s="39"/>
      <c r="C192" s="40"/>
      <c r="D192" s="229" t="s">
        <v>245</v>
      </c>
      <c r="E192" s="40"/>
      <c r="F192" s="230" t="s">
        <v>1782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245</v>
      </c>
      <c r="AU192" s="18" t="s">
        <v>81</v>
      </c>
    </row>
    <row r="193" s="11" customFormat="1" ht="22.8" customHeight="1">
      <c r="B193" s="201"/>
      <c r="C193" s="202"/>
      <c r="D193" s="203" t="s">
        <v>71</v>
      </c>
      <c r="E193" s="215" t="s">
        <v>1783</v>
      </c>
      <c r="F193" s="215" t="s">
        <v>1784</v>
      </c>
      <c r="G193" s="202"/>
      <c r="H193" s="202"/>
      <c r="I193" s="205"/>
      <c r="J193" s="216">
        <f>BK193</f>
        <v>0</v>
      </c>
      <c r="K193" s="202"/>
      <c r="L193" s="207"/>
      <c r="M193" s="208"/>
      <c r="N193" s="209"/>
      <c r="O193" s="209"/>
      <c r="P193" s="210">
        <f>SUM(P194:P195)</f>
        <v>0</v>
      </c>
      <c r="Q193" s="209"/>
      <c r="R193" s="210">
        <f>SUM(R194:R195)</f>
        <v>0</v>
      </c>
      <c r="S193" s="209"/>
      <c r="T193" s="211">
        <f>SUM(T194:T195)</f>
        <v>0</v>
      </c>
      <c r="AR193" s="212" t="s">
        <v>101</v>
      </c>
      <c r="AT193" s="213" t="s">
        <v>71</v>
      </c>
      <c r="AU193" s="213" t="s">
        <v>79</v>
      </c>
      <c r="AY193" s="212" t="s">
        <v>236</v>
      </c>
      <c r="BK193" s="214">
        <f>SUM(BK194:BK195)</f>
        <v>0</v>
      </c>
    </row>
    <row r="194" s="1" customFormat="1" ht="16.5" customHeight="1">
      <c r="B194" s="39"/>
      <c r="C194" s="217" t="s">
        <v>597</v>
      </c>
      <c r="D194" s="217" t="s">
        <v>238</v>
      </c>
      <c r="E194" s="218" t="s">
        <v>1785</v>
      </c>
      <c r="F194" s="219" t="s">
        <v>1786</v>
      </c>
      <c r="G194" s="220" t="s">
        <v>501</v>
      </c>
      <c r="H194" s="221">
        <v>1</v>
      </c>
      <c r="I194" s="222"/>
      <c r="J194" s="223">
        <f>ROUND(I194*H194,2)</f>
        <v>0</v>
      </c>
      <c r="K194" s="219" t="s">
        <v>19</v>
      </c>
      <c r="L194" s="44"/>
      <c r="M194" s="224" t="s">
        <v>19</v>
      </c>
      <c r="N194" s="225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687</v>
      </c>
      <c r="AT194" s="18" t="s">
        <v>238</v>
      </c>
      <c r="AU194" s="18" t="s">
        <v>81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687</v>
      </c>
      <c r="BM194" s="18" t="s">
        <v>1787</v>
      </c>
    </row>
    <row r="195" s="1" customFormat="1">
      <c r="B195" s="39"/>
      <c r="C195" s="40"/>
      <c r="D195" s="229" t="s">
        <v>245</v>
      </c>
      <c r="E195" s="40"/>
      <c r="F195" s="230" t="s">
        <v>1786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81</v>
      </c>
    </row>
    <row r="196" s="11" customFormat="1" ht="25.92" customHeight="1">
      <c r="B196" s="201"/>
      <c r="C196" s="202"/>
      <c r="D196" s="203" t="s">
        <v>71</v>
      </c>
      <c r="E196" s="204" t="s">
        <v>1788</v>
      </c>
      <c r="F196" s="204" t="s">
        <v>1789</v>
      </c>
      <c r="G196" s="202"/>
      <c r="H196" s="202"/>
      <c r="I196" s="205"/>
      <c r="J196" s="206">
        <f>BK196</f>
        <v>0</v>
      </c>
      <c r="K196" s="202"/>
      <c r="L196" s="207"/>
      <c r="M196" s="208"/>
      <c r="N196" s="209"/>
      <c r="O196" s="209"/>
      <c r="P196" s="210">
        <f>SUM(P197:P202)</f>
        <v>0</v>
      </c>
      <c r="Q196" s="209"/>
      <c r="R196" s="210">
        <f>SUM(R197:R202)</f>
        <v>0</v>
      </c>
      <c r="S196" s="209"/>
      <c r="T196" s="211">
        <f>SUM(T197:T202)</f>
        <v>0</v>
      </c>
      <c r="AR196" s="212" t="s">
        <v>243</v>
      </c>
      <c r="AT196" s="213" t="s">
        <v>71</v>
      </c>
      <c r="AU196" s="213" t="s">
        <v>72</v>
      </c>
      <c r="AY196" s="212" t="s">
        <v>236</v>
      </c>
      <c r="BK196" s="214">
        <f>SUM(BK197:BK202)</f>
        <v>0</v>
      </c>
    </row>
    <row r="197" s="1" customFormat="1" ht="16.5" customHeight="1">
      <c r="B197" s="39"/>
      <c r="C197" s="217" t="s">
        <v>601</v>
      </c>
      <c r="D197" s="217" t="s">
        <v>238</v>
      </c>
      <c r="E197" s="218" t="s">
        <v>1790</v>
      </c>
      <c r="F197" s="219" t="s">
        <v>1791</v>
      </c>
      <c r="G197" s="220" t="s">
        <v>276</v>
      </c>
      <c r="H197" s="221">
        <v>1</v>
      </c>
      <c r="I197" s="222"/>
      <c r="J197" s="223">
        <f>ROUND(I197*H197,2)</f>
        <v>0</v>
      </c>
      <c r="K197" s="219" t="s">
        <v>19</v>
      </c>
      <c r="L197" s="44"/>
      <c r="M197" s="224" t="s">
        <v>19</v>
      </c>
      <c r="N197" s="225" t="s">
        <v>43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1464</v>
      </c>
      <c r="AT197" s="18" t="s">
        <v>238</v>
      </c>
      <c r="AU197" s="18" t="s">
        <v>79</v>
      </c>
      <c r="AY197" s="18" t="s">
        <v>236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79</v>
      </c>
      <c r="BK197" s="228">
        <f>ROUND(I197*H197,2)</f>
        <v>0</v>
      </c>
      <c r="BL197" s="18" t="s">
        <v>1464</v>
      </c>
      <c r="BM197" s="18" t="s">
        <v>1792</v>
      </c>
    </row>
    <row r="198" s="1" customFormat="1">
      <c r="B198" s="39"/>
      <c r="C198" s="40"/>
      <c r="D198" s="229" t="s">
        <v>245</v>
      </c>
      <c r="E198" s="40"/>
      <c r="F198" s="230" t="s">
        <v>1791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245</v>
      </c>
      <c r="AU198" s="18" t="s">
        <v>79</v>
      </c>
    </row>
    <row r="199" s="1" customFormat="1" ht="16.5" customHeight="1">
      <c r="B199" s="39"/>
      <c r="C199" s="217" t="s">
        <v>607</v>
      </c>
      <c r="D199" s="217" t="s">
        <v>238</v>
      </c>
      <c r="E199" s="218" t="s">
        <v>1793</v>
      </c>
      <c r="F199" s="219" t="s">
        <v>1794</v>
      </c>
      <c r="G199" s="220" t="s">
        <v>276</v>
      </c>
      <c r="H199" s="221">
        <v>1</v>
      </c>
      <c r="I199" s="222"/>
      <c r="J199" s="223">
        <f>ROUND(I199*H199,2)</f>
        <v>0</v>
      </c>
      <c r="K199" s="219" t="s">
        <v>242</v>
      </c>
      <c r="L199" s="44"/>
      <c r="M199" s="224" t="s">
        <v>19</v>
      </c>
      <c r="N199" s="225" t="s">
        <v>43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687</v>
      </c>
      <c r="AT199" s="18" t="s">
        <v>238</v>
      </c>
      <c r="AU199" s="18" t="s">
        <v>79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687</v>
      </c>
      <c r="BM199" s="18" t="s">
        <v>1795</v>
      </c>
    </row>
    <row r="200" s="1" customFormat="1">
      <c r="B200" s="39"/>
      <c r="C200" s="40"/>
      <c r="D200" s="229" t="s">
        <v>245</v>
      </c>
      <c r="E200" s="40"/>
      <c r="F200" s="230" t="s">
        <v>1796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79</v>
      </c>
    </row>
    <row r="201" s="1" customFormat="1" ht="16.5" customHeight="1">
      <c r="B201" s="39"/>
      <c r="C201" s="217" t="s">
        <v>613</v>
      </c>
      <c r="D201" s="217" t="s">
        <v>238</v>
      </c>
      <c r="E201" s="218" t="s">
        <v>1797</v>
      </c>
      <c r="F201" s="219" t="s">
        <v>1798</v>
      </c>
      <c r="G201" s="220" t="s">
        <v>276</v>
      </c>
      <c r="H201" s="221">
        <v>1</v>
      </c>
      <c r="I201" s="222"/>
      <c r="J201" s="223">
        <f>ROUND(I201*H201,2)</f>
        <v>0</v>
      </c>
      <c r="K201" s="219" t="s">
        <v>19</v>
      </c>
      <c r="L201" s="44"/>
      <c r="M201" s="224" t="s">
        <v>19</v>
      </c>
      <c r="N201" s="225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1464</v>
      </c>
      <c r="AT201" s="18" t="s">
        <v>238</v>
      </c>
      <c r="AU201" s="18" t="s">
        <v>79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1464</v>
      </c>
      <c r="BM201" s="18" t="s">
        <v>1799</v>
      </c>
    </row>
    <row r="202" s="1" customFormat="1">
      <c r="B202" s="39"/>
      <c r="C202" s="40"/>
      <c r="D202" s="229" t="s">
        <v>245</v>
      </c>
      <c r="E202" s="40"/>
      <c r="F202" s="230" t="s">
        <v>1798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79</v>
      </c>
    </row>
    <row r="203" s="11" customFormat="1" ht="25.92" customHeight="1">
      <c r="B203" s="201"/>
      <c r="C203" s="202"/>
      <c r="D203" s="203" t="s">
        <v>71</v>
      </c>
      <c r="E203" s="204" t="s">
        <v>1800</v>
      </c>
      <c r="F203" s="204" t="s">
        <v>1801</v>
      </c>
      <c r="G203" s="202"/>
      <c r="H203" s="202"/>
      <c r="I203" s="205"/>
      <c r="J203" s="206">
        <f>BK203</f>
        <v>0</v>
      </c>
      <c r="K203" s="202"/>
      <c r="L203" s="207"/>
      <c r="M203" s="208"/>
      <c r="N203" s="209"/>
      <c r="O203" s="209"/>
      <c r="P203" s="210">
        <f>SUM(P204:P205)</f>
        <v>0</v>
      </c>
      <c r="Q203" s="209"/>
      <c r="R203" s="210">
        <f>SUM(R204:R205)</f>
        <v>0</v>
      </c>
      <c r="S203" s="209"/>
      <c r="T203" s="211">
        <f>SUM(T204:T205)</f>
        <v>0</v>
      </c>
      <c r="AR203" s="212" t="s">
        <v>286</v>
      </c>
      <c r="AT203" s="213" t="s">
        <v>71</v>
      </c>
      <c r="AU203" s="213" t="s">
        <v>72</v>
      </c>
      <c r="AY203" s="212" t="s">
        <v>236</v>
      </c>
      <c r="BK203" s="214">
        <f>SUM(BK204:BK205)</f>
        <v>0</v>
      </c>
    </row>
    <row r="204" s="1" customFormat="1" ht="16.5" customHeight="1">
      <c r="B204" s="39"/>
      <c r="C204" s="217" t="s">
        <v>619</v>
      </c>
      <c r="D204" s="217" t="s">
        <v>238</v>
      </c>
      <c r="E204" s="218" t="s">
        <v>1802</v>
      </c>
      <c r="F204" s="219" t="s">
        <v>1803</v>
      </c>
      <c r="G204" s="220" t="s">
        <v>501</v>
      </c>
      <c r="H204" s="221">
        <v>1</v>
      </c>
      <c r="I204" s="222"/>
      <c r="J204" s="223">
        <f>ROUND(I204*H204,2)</f>
        <v>0</v>
      </c>
      <c r="K204" s="219" t="s">
        <v>19</v>
      </c>
      <c r="L204" s="44"/>
      <c r="M204" s="224" t="s">
        <v>19</v>
      </c>
      <c r="N204" s="225" t="s">
        <v>43</v>
      </c>
      <c r="O204" s="8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18" t="s">
        <v>1804</v>
      </c>
      <c r="AT204" s="18" t="s">
        <v>238</v>
      </c>
      <c r="AU204" s="18" t="s">
        <v>79</v>
      </c>
      <c r="AY204" s="18" t="s">
        <v>236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79</v>
      </c>
      <c r="BK204" s="228">
        <f>ROUND(I204*H204,2)</f>
        <v>0</v>
      </c>
      <c r="BL204" s="18" t="s">
        <v>1804</v>
      </c>
      <c r="BM204" s="18" t="s">
        <v>1805</v>
      </c>
    </row>
    <row r="205" s="1" customFormat="1">
      <c r="B205" s="39"/>
      <c r="C205" s="40"/>
      <c r="D205" s="229" t="s">
        <v>245</v>
      </c>
      <c r="E205" s="40"/>
      <c r="F205" s="230" t="s">
        <v>1803</v>
      </c>
      <c r="G205" s="40"/>
      <c r="H205" s="40"/>
      <c r="I205" s="144"/>
      <c r="J205" s="40"/>
      <c r="K205" s="40"/>
      <c r="L205" s="44"/>
      <c r="M205" s="247"/>
      <c r="N205" s="248"/>
      <c r="O205" s="248"/>
      <c r="P205" s="248"/>
      <c r="Q205" s="248"/>
      <c r="R205" s="248"/>
      <c r="S205" s="248"/>
      <c r="T205" s="249"/>
      <c r="AT205" s="18" t="s">
        <v>245</v>
      </c>
      <c r="AU205" s="18" t="s">
        <v>79</v>
      </c>
    </row>
    <row r="206" s="1" customFormat="1" ht="6.96" customHeight="1">
      <c r="B206" s="58"/>
      <c r="C206" s="59"/>
      <c r="D206" s="59"/>
      <c r="E206" s="59"/>
      <c r="F206" s="59"/>
      <c r="G206" s="59"/>
      <c r="H206" s="59"/>
      <c r="I206" s="168"/>
      <c r="J206" s="59"/>
      <c r="K206" s="59"/>
      <c r="L206" s="44"/>
    </row>
  </sheetData>
  <sheetProtection sheet="1" autoFilter="0" formatColumns="0" formatRows="0" objects="1" scenarios="1" spinCount="100000" saltValue="dF1j57aT03oNXp02NQU8BINpUhhbAgwfSX7LC316tfqJD89MYp5Zs7kbuRe/ozostDYD3Q/R7un9cLRg3e8dvw==" hashValue="pu6cYVnOI/2jCuMmcB9Zcms2QhSspA7BjvNQ9wPGMP2AroDlJPVBEksd1VXtMh89AIJOxsS1ECxWJ4hPurMj5g==" algorithmName="SHA-512" password="CC35"/>
  <autoFilter ref="C92:K205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1806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1807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ROUND(J89,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ROUND((SUM(BE89:BE158)),  2)</f>
        <v>0</v>
      </c>
      <c r="I35" s="157">
        <v>0.20999999999999999</v>
      </c>
      <c r="J35" s="156">
        <f>ROUND(((SUM(BE89:BE158))*I35),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ROUND((SUM(BF89:BF158)),  2)</f>
        <v>0</v>
      </c>
      <c r="I36" s="157">
        <v>0.14999999999999999</v>
      </c>
      <c r="J36" s="156">
        <f>ROUND(((SUM(BF89:BF158))*I36),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ROUND((SUM(BG89:BG158)),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ROUND((SUM(BH89:BH158)),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ROUND((SUM(BI89:BI158)),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1806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07.1 - Provizorní vodovodní přeložky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J89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219</v>
      </c>
      <c r="E64" s="181"/>
      <c r="F64" s="181"/>
      <c r="G64" s="181"/>
      <c r="H64" s="181"/>
      <c r="I64" s="182"/>
      <c r="J64" s="183">
        <f>J90</f>
        <v>0</v>
      </c>
      <c r="K64" s="179"/>
      <c r="L64" s="184"/>
    </row>
    <row r="65" s="9" customFormat="1" ht="19.92" customHeight="1">
      <c r="B65" s="185"/>
      <c r="C65" s="122"/>
      <c r="D65" s="186" t="s">
        <v>220</v>
      </c>
      <c r="E65" s="187"/>
      <c r="F65" s="187"/>
      <c r="G65" s="187"/>
      <c r="H65" s="187"/>
      <c r="I65" s="188"/>
      <c r="J65" s="189">
        <f>J91</f>
        <v>0</v>
      </c>
      <c r="K65" s="122"/>
      <c r="L65" s="190"/>
    </row>
    <row r="66" s="9" customFormat="1" ht="19.92" customHeight="1">
      <c r="B66" s="185"/>
      <c r="C66" s="122"/>
      <c r="D66" s="186" t="s">
        <v>337</v>
      </c>
      <c r="E66" s="187"/>
      <c r="F66" s="187"/>
      <c r="G66" s="187"/>
      <c r="H66" s="187"/>
      <c r="I66" s="188"/>
      <c r="J66" s="189">
        <f>J150</f>
        <v>0</v>
      </c>
      <c r="K66" s="122"/>
      <c r="L66" s="190"/>
    </row>
    <row r="67" s="9" customFormat="1" ht="19.92" customHeight="1">
      <c r="B67" s="185"/>
      <c r="C67" s="122"/>
      <c r="D67" s="186" t="s">
        <v>261</v>
      </c>
      <c r="E67" s="187"/>
      <c r="F67" s="187"/>
      <c r="G67" s="187"/>
      <c r="H67" s="187"/>
      <c r="I67" s="188"/>
      <c r="J67" s="189">
        <f>J156</f>
        <v>0</v>
      </c>
      <c r="K67" s="122"/>
      <c r="L67" s="190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s="1" customFormat="1" ht="16.5" customHeight="1">
      <c r="B79" s="39"/>
      <c r="C79" s="40"/>
      <c r="D79" s="40"/>
      <c r="E79" s="172" t="s">
        <v>1806</v>
      </c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213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E11</f>
        <v>SO 07.1 - Provizorní vodovodní přeložky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F14</f>
        <v>ul. Horoměřická / Pod Habrovkou</v>
      </c>
      <c r="G83" s="40"/>
      <c r="H83" s="40"/>
      <c r="I83" s="146" t="s">
        <v>23</v>
      </c>
      <c r="J83" s="68" t="str">
        <f>IF(J14="","",J14)</f>
        <v>28. 1. 2019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E17</f>
        <v>TSK hl.m. Prahy, a.s.</v>
      </c>
      <c r="G85" s="40"/>
      <c r="H85" s="40"/>
      <c r="I85" s="146" t="s">
        <v>31</v>
      </c>
      <c r="J85" s="37" t="str">
        <f>E23</f>
        <v>AGA Letiště, spol. s r.o.</v>
      </c>
      <c r="K85" s="40"/>
      <c r="L85" s="44"/>
    </row>
    <row r="86" s="1" customFormat="1" ht="13.65" customHeight="1">
      <c r="B86" s="39"/>
      <c r="C86" s="33" t="s">
        <v>29</v>
      </c>
      <c r="D86" s="40"/>
      <c r="E86" s="40"/>
      <c r="F86" s="28" t="str">
        <f>IF(E20="","",E20)</f>
        <v>Vyplň údaj</v>
      </c>
      <c r="G86" s="40"/>
      <c r="H86" s="40"/>
      <c r="I86" s="146" t="s">
        <v>34</v>
      </c>
      <c r="J86" s="37" t="str">
        <f>E26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222</v>
      </c>
      <c r="D88" s="193" t="s">
        <v>57</v>
      </c>
      <c r="E88" s="193" t="s">
        <v>53</v>
      </c>
      <c r="F88" s="193" t="s">
        <v>54</v>
      </c>
      <c r="G88" s="193" t="s">
        <v>223</v>
      </c>
      <c r="H88" s="193" t="s">
        <v>224</v>
      </c>
      <c r="I88" s="194" t="s">
        <v>225</v>
      </c>
      <c r="J88" s="193" t="s">
        <v>217</v>
      </c>
      <c r="K88" s="195" t="s">
        <v>226</v>
      </c>
      <c r="L88" s="196"/>
      <c r="M88" s="88" t="s">
        <v>19</v>
      </c>
      <c r="N88" s="89" t="s">
        <v>42</v>
      </c>
      <c r="O88" s="89" t="s">
        <v>227</v>
      </c>
      <c r="P88" s="89" t="s">
        <v>228</v>
      </c>
      <c r="Q88" s="89" t="s">
        <v>229</v>
      </c>
      <c r="R88" s="89" t="s">
        <v>230</v>
      </c>
      <c r="S88" s="89" t="s">
        <v>231</v>
      </c>
      <c r="T88" s="90" t="s">
        <v>232</v>
      </c>
    </row>
    <row r="89" s="1" customFormat="1" ht="22.8" customHeight="1">
      <c r="B89" s="39"/>
      <c r="C89" s="95" t="s">
        <v>233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</f>
        <v>0</v>
      </c>
      <c r="Q89" s="92"/>
      <c r="R89" s="198">
        <f>R90</f>
        <v>28.834400000000002</v>
      </c>
      <c r="S89" s="92"/>
      <c r="T89" s="199">
        <f>T90</f>
        <v>0</v>
      </c>
      <c r="AT89" s="18" t="s">
        <v>71</v>
      </c>
      <c r="AU89" s="18" t="s">
        <v>218</v>
      </c>
      <c r="BK89" s="200">
        <f>BK90</f>
        <v>0</v>
      </c>
    </row>
    <row r="90" s="11" customFormat="1" ht="25.92" customHeight="1">
      <c r="B90" s="201"/>
      <c r="C90" s="202"/>
      <c r="D90" s="203" t="s">
        <v>71</v>
      </c>
      <c r="E90" s="204" t="s">
        <v>234</v>
      </c>
      <c r="F90" s="204" t="s">
        <v>235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P91+P150+P156</f>
        <v>0</v>
      </c>
      <c r="Q90" s="209"/>
      <c r="R90" s="210">
        <f>R91+R150+R156</f>
        <v>28.834400000000002</v>
      </c>
      <c r="S90" s="209"/>
      <c r="T90" s="211">
        <f>T91+T150+T156</f>
        <v>0</v>
      </c>
      <c r="AR90" s="212" t="s">
        <v>79</v>
      </c>
      <c r="AT90" s="213" t="s">
        <v>71</v>
      </c>
      <c r="AU90" s="213" t="s">
        <v>72</v>
      </c>
      <c r="AY90" s="212" t="s">
        <v>236</v>
      </c>
      <c r="BK90" s="214">
        <f>BK91+BK150+BK156</f>
        <v>0</v>
      </c>
    </row>
    <row r="91" s="11" customFormat="1" ht="22.8" customHeight="1">
      <c r="B91" s="201"/>
      <c r="C91" s="202"/>
      <c r="D91" s="203" t="s">
        <v>71</v>
      </c>
      <c r="E91" s="215" t="s">
        <v>79</v>
      </c>
      <c r="F91" s="215" t="s">
        <v>237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SUM(P92:P149)</f>
        <v>0</v>
      </c>
      <c r="Q91" s="209"/>
      <c r="R91" s="210">
        <f>SUM(R92:R149)</f>
        <v>28.800000000000001</v>
      </c>
      <c r="S91" s="209"/>
      <c r="T91" s="211">
        <f>SUM(T92:T149)</f>
        <v>0</v>
      </c>
      <c r="AR91" s="212" t="s">
        <v>79</v>
      </c>
      <c r="AT91" s="213" t="s">
        <v>71</v>
      </c>
      <c r="AU91" s="213" t="s">
        <v>79</v>
      </c>
      <c r="AY91" s="212" t="s">
        <v>236</v>
      </c>
      <c r="BK91" s="214">
        <f>SUM(BK92:BK149)</f>
        <v>0</v>
      </c>
    </row>
    <row r="92" s="1" customFormat="1" ht="16.5" customHeight="1">
      <c r="B92" s="39"/>
      <c r="C92" s="217" t="s">
        <v>79</v>
      </c>
      <c r="D92" s="217" t="s">
        <v>238</v>
      </c>
      <c r="E92" s="218" t="s">
        <v>1616</v>
      </c>
      <c r="F92" s="219" t="s">
        <v>1617</v>
      </c>
      <c r="G92" s="220" t="s">
        <v>241</v>
      </c>
      <c r="H92" s="221">
        <v>11.279999999999999</v>
      </c>
      <c r="I92" s="222"/>
      <c r="J92" s="223">
        <f>ROUND(I92*H92,2)</f>
        <v>0</v>
      </c>
      <c r="K92" s="219" t="s">
        <v>242</v>
      </c>
      <c r="L92" s="44"/>
      <c r="M92" s="224" t="s">
        <v>19</v>
      </c>
      <c r="N92" s="225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243</v>
      </c>
      <c r="AT92" s="18" t="s">
        <v>238</v>
      </c>
      <c r="AU92" s="18" t="s">
        <v>81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243</v>
      </c>
      <c r="BM92" s="18" t="s">
        <v>1808</v>
      </c>
    </row>
    <row r="93" s="1" customFormat="1">
      <c r="B93" s="39"/>
      <c r="C93" s="40"/>
      <c r="D93" s="229" t="s">
        <v>245</v>
      </c>
      <c r="E93" s="40"/>
      <c r="F93" s="230" t="s">
        <v>1619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81</v>
      </c>
    </row>
    <row r="94" s="13" customFormat="1">
      <c r="B94" s="250"/>
      <c r="C94" s="251"/>
      <c r="D94" s="229" t="s">
        <v>249</v>
      </c>
      <c r="E94" s="252" t="s">
        <v>19</v>
      </c>
      <c r="F94" s="253" t="s">
        <v>1809</v>
      </c>
      <c r="G94" s="251"/>
      <c r="H94" s="252" t="s">
        <v>19</v>
      </c>
      <c r="I94" s="254"/>
      <c r="J94" s="251"/>
      <c r="K94" s="251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249</v>
      </c>
      <c r="AU94" s="259" t="s">
        <v>81</v>
      </c>
      <c r="AV94" s="13" t="s">
        <v>79</v>
      </c>
      <c r="AW94" s="13" t="s">
        <v>33</v>
      </c>
      <c r="AX94" s="13" t="s">
        <v>72</v>
      </c>
      <c r="AY94" s="259" t="s">
        <v>236</v>
      </c>
    </row>
    <row r="95" s="12" customFormat="1">
      <c r="B95" s="233"/>
      <c r="C95" s="234"/>
      <c r="D95" s="229" t="s">
        <v>249</v>
      </c>
      <c r="E95" s="235" t="s">
        <v>19</v>
      </c>
      <c r="F95" s="236" t="s">
        <v>1810</v>
      </c>
      <c r="G95" s="234"/>
      <c r="H95" s="237">
        <v>16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249</v>
      </c>
      <c r="AU95" s="243" t="s">
        <v>81</v>
      </c>
      <c r="AV95" s="12" t="s">
        <v>81</v>
      </c>
      <c r="AW95" s="12" t="s">
        <v>33</v>
      </c>
      <c r="AX95" s="12" t="s">
        <v>72</v>
      </c>
      <c r="AY95" s="243" t="s">
        <v>236</v>
      </c>
    </row>
    <row r="96" s="12" customFormat="1">
      <c r="B96" s="233"/>
      <c r="C96" s="234"/>
      <c r="D96" s="229" t="s">
        <v>249</v>
      </c>
      <c r="E96" s="235" t="s">
        <v>19</v>
      </c>
      <c r="F96" s="236" t="s">
        <v>1811</v>
      </c>
      <c r="G96" s="234"/>
      <c r="H96" s="237">
        <v>21.600000000000001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249</v>
      </c>
      <c r="AU96" s="243" t="s">
        <v>81</v>
      </c>
      <c r="AV96" s="12" t="s">
        <v>81</v>
      </c>
      <c r="AW96" s="12" t="s">
        <v>33</v>
      </c>
      <c r="AX96" s="12" t="s">
        <v>72</v>
      </c>
      <c r="AY96" s="243" t="s">
        <v>236</v>
      </c>
    </row>
    <row r="97" s="12" customFormat="1">
      <c r="B97" s="233"/>
      <c r="C97" s="234"/>
      <c r="D97" s="229" t="s">
        <v>249</v>
      </c>
      <c r="E97" s="234"/>
      <c r="F97" s="236" t="s">
        <v>1812</v>
      </c>
      <c r="G97" s="234"/>
      <c r="H97" s="237">
        <v>11.279999999999999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249</v>
      </c>
      <c r="AU97" s="243" t="s">
        <v>81</v>
      </c>
      <c r="AV97" s="12" t="s">
        <v>81</v>
      </c>
      <c r="AW97" s="12" t="s">
        <v>4</v>
      </c>
      <c r="AX97" s="12" t="s">
        <v>79</v>
      </c>
      <c r="AY97" s="243" t="s">
        <v>236</v>
      </c>
    </row>
    <row r="98" s="1" customFormat="1" ht="16.5" customHeight="1">
      <c r="B98" s="39"/>
      <c r="C98" s="217" t="s">
        <v>81</v>
      </c>
      <c r="D98" s="217" t="s">
        <v>238</v>
      </c>
      <c r="E98" s="218" t="s">
        <v>1813</v>
      </c>
      <c r="F98" s="219" t="s">
        <v>1814</v>
      </c>
      <c r="G98" s="220" t="s">
        <v>241</v>
      </c>
      <c r="H98" s="221">
        <v>16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1815</v>
      </c>
    </row>
    <row r="99" s="1" customFormat="1">
      <c r="B99" s="39"/>
      <c r="C99" s="40"/>
      <c r="D99" s="229" t="s">
        <v>245</v>
      </c>
      <c r="E99" s="40"/>
      <c r="F99" s="230" t="s">
        <v>1816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2" customFormat="1">
      <c r="B100" s="233"/>
      <c r="C100" s="234"/>
      <c r="D100" s="229" t="s">
        <v>249</v>
      </c>
      <c r="E100" s="235" t="s">
        <v>19</v>
      </c>
      <c r="F100" s="236" t="s">
        <v>1810</v>
      </c>
      <c r="G100" s="234"/>
      <c r="H100" s="237">
        <v>16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249</v>
      </c>
      <c r="AU100" s="243" t="s">
        <v>81</v>
      </c>
      <c r="AV100" s="12" t="s">
        <v>81</v>
      </c>
      <c r="AW100" s="12" t="s">
        <v>33</v>
      </c>
      <c r="AX100" s="12" t="s">
        <v>72</v>
      </c>
      <c r="AY100" s="243" t="s">
        <v>236</v>
      </c>
    </row>
    <row r="101" s="1" customFormat="1" ht="16.5" customHeight="1">
      <c r="B101" s="39"/>
      <c r="C101" s="217" t="s">
        <v>101</v>
      </c>
      <c r="D101" s="217" t="s">
        <v>238</v>
      </c>
      <c r="E101" s="218" t="s">
        <v>1817</v>
      </c>
      <c r="F101" s="219" t="s">
        <v>1818</v>
      </c>
      <c r="G101" s="220" t="s">
        <v>241</v>
      </c>
      <c r="H101" s="221">
        <v>8</v>
      </c>
      <c r="I101" s="222"/>
      <c r="J101" s="223">
        <f>ROUND(I101*H101,2)</f>
        <v>0</v>
      </c>
      <c r="K101" s="219" t="s">
        <v>242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243</v>
      </c>
      <c r="AT101" s="18" t="s">
        <v>238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1819</v>
      </c>
    </row>
    <row r="102" s="1" customFormat="1">
      <c r="B102" s="39"/>
      <c r="C102" s="40"/>
      <c r="D102" s="229" t="s">
        <v>245</v>
      </c>
      <c r="E102" s="40"/>
      <c r="F102" s="230" t="s">
        <v>1820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3" customFormat="1">
      <c r="B103" s="250"/>
      <c r="C103" s="251"/>
      <c r="D103" s="229" t="s">
        <v>249</v>
      </c>
      <c r="E103" s="252" t="s">
        <v>19</v>
      </c>
      <c r="F103" s="253" t="s">
        <v>1821</v>
      </c>
      <c r="G103" s="251"/>
      <c r="H103" s="252" t="s">
        <v>19</v>
      </c>
      <c r="I103" s="254"/>
      <c r="J103" s="251"/>
      <c r="K103" s="251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249</v>
      </c>
      <c r="AU103" s="259" t="s">
        <v>81</v>
      </c>
      <c r="AV103" s="13" t="s">
        <v>79</v>
      </c>
      <c r="AW103" s="13" t="s">
        <v>33</v>
      </c>
      <c r="AX103" s="13" t="s">
        <v>72</v>
      </c>
      <c r="AY103" s="259" t="s">
        <v>236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1810</v>
      </c>
      <c r="G104" s="234"/>
      <c r="H104" s="237">
        <v>16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2" customFormat="1">
      <c r="B105" s="233"/>
      <c r="C105" s="234"/>
      <c r="D105" s="229" t="s">
        <v>249</v>
      </c>
      <c r="E105" s="234"/>
      <c r="F105" s="236" t="s">
        <v>1822</v>
      </c>
      <c r="G105" s="234"/>
      <c r="H105" s="237">
        <v>8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249</v>
      </c>
      <c r="AU105" s="243" t="s">
        <v>81</v>
      </c>
      <c r="AV105" s="12" t="s">
        <v>81</v>
      </c>
      <c r="AW105" s="12" t="s">
        <v>4</v>
      </c>
      <c r="AX105" s="12" t="s">
        <v>79</v>
      </c>
      <c r="AY105" s="243" t="s">
        <v>236</v>
      </c>
    </row>
    <row r="106" s="1" customFormat="1" ht="16.5" customHeight="1">
      <c r="B106" s="39"/>
      <c r="C106" s="217" t="s">
        <v>243</v>
      </c>
      <c r="D106" s="217" t="s">
        <v>238</v>
      </c>
      <c r="E106" s="218" t="s">
        <v>1823</v>
      </c>
      <c r="F106" s="219" t="s">
        <v>1824</v>
      </c>
      <c r="G106" s="220" t="s">
        <v>241</v>
      </c>
      <c r="H106" s="221">
        <v>21.600000000000001</v>
      </c>
      <c r="I106" s="222"/>
      <c r="J106" s="223">
        <f>ROUND(I106*H106,2)</f>
        <v>0</v>
      </c>
      <c r="K106" s="219" t="s">
        <v>242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81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1825</v>
      </c>
    </row>
    <row r="107" s="1" customFormat="1">
      <c r="B107" s="39"/>
      <c r="C107" s="40"/>
      <c r="D107" s="229" t="s">
        <v>245</v>
      </c>
      <c r="E107" s="40"/>
      <c r="F107" s="230" t="s">
        <v>1826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81</v>
      </c>
    </row>
    <row r="108" s="12" customFormat="1">
      <c r="B108" s="233"/>
      <c r="C108" s="234"/>
      <c r="D108" s="229" t="s">
        <v>249</v>
      </c>
      <c r="E108" s="235" t="s">
        <v>19</v>
      </c>
      <c r="F108" s="236" t="s">
        <v>1811</v>
      </c>
      <c r="G108" s="234"/>
      <c r="H108" s="237">
        <v>21.600000000000001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249</v>
      </c>
      <c r="AU108" s="243" t="s">
        <v>81</v>
      </c>
      <c r="AV108" s="12" t="s">
        <v>81</v>
      </c>
      <c r="AW108" s="12" t="s">
        <v>33</v>
      </c>
      <c r="AX108" s="12" t="s">
        <v>72</v>
      </c>
      <c r="AY108" s="243" t="s">
        <v>236</v>
      </c>
    </row>
    <row r="109" s="1" customFormat="1" ht="16.5" customHeight="1">
      <c r="B109" s="39"/>
      <c r="C109" s="217" t="s">
        <v>286</v>
      </c>
      <c r="D109" s="217" t="s">
        <v>238</v>
      </c>
      <c r="E109" s="218" t="s">
        <v>1827</v>
      </c>
      <c r="F109" s="219" t="s">
        <v>1828</v>
      </c>
      <c r="G109" s="220" t="s">
        <v>241</v>
      </c>
      <c r="H109" s="221">
        <v>10.800000000000001</v>
      </c>
      <c r="I109" s="222"/>
      <c r="J109" s="223">
        <f>ROUND(I109*H109,2)</f>
        <v>0</v>
      </c>
      <c r="K109" s="219" t="s">
        <v>242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243</v>
      </c>
      <c r="AT109" s="18" t="s">
        <v>238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243</v>
      </c>
      <c r="BM109" s="18" t="s">
        <v>1829</v>
      </c>
    </row>
    <row r="110" s="1" customFormat="1">
      <c r="B110" s="39"/>
      <c r="C110" s="40"/>
      <c r="D110" s="229" t="s">
        <v>245</v>
      </c>
      <c r="E110" s="40"/>
      <c r="F110" s="230" t="s">
        <v>1830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3" customFormat="1">
      <c r="B111" s="250"/>
      <c r="C111" s="251"/>
      <c r="D111" s="229" t="s">
        <v>249</v>
      </c>
      <c r="E111" s="252" t="s">
        <v>19</v>
      </c>
      <c r="F111" s="253" t="s">
        <v>1821</v>
      </c>
      <c r="G111" s="251"/>
      <c r="H111" s="252" t="s">
        <v>19</v>
      </c>
      <c r="I111" s="254"/>
      <c r="J111" s="251"/>
      <c r="K111" s="251"/>
      <c r="L111" s="255"/>
      <c r="M111" s="256"/>
      <c r="N111" s="257"/>
      <c r="O111" s="257"/>
      <c r="P111" s="257"/>
      <c r="Q111" s="257"/>
      <c r="R111" s="257"/>
      <c r="S111" s="257"/>
      <c r="T111" s="258"/>
      <c r="AT111" s="259" t="s">
        <v>249</v>
      </c>
      <c r="AU111" s="259" t="s">
        <v>81</v>
      </c>
      <c r="AV111" s="13" t="s">
        <v>79</v>
      </c>
      <c r="AW111" s="13" t="s">
        <v>33</v>
      </c>
      <c r="AX111" s="13" t="s">
        <v>72</v>
      </c>
      <c r="AY111" s="259" t="s">
        <v>236</v>
      </c>
    </row>
    <row r="112" s="12" customFormat="1">
      <c r="B112" s="233"/>
      <c r="C112" s="234"/>
      <c r="D112" s="229" t="s">
        <v>249</v>
      </c>
      <c r="E112" s="235" t="s">
        <v>19</v>
      </c>
      <c r="F112" s="236" t="s">
        <v>1811</v>
      </c>
      <c r="G112" s="234"/>
      <c r="H112" s="237">
        <v>21.600000000000001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249</v>
      </c>
      <c r="AU112" s="243" t="s">
        <v>81</v>
      </c>
      <c r="AV112" s="12" t="s">
        <v>81</v>
      </c>
      <c r="AW112" s="12" t="s">
        <v>33</v>
      </c>
      <c r="AX112" s="12" t="s">
        <v>72</v>
      </c>
      <c r="AY112" s="243" t="s">
        <v>236</v>
      </c>
    </row>
    <row r="113" s="12" customFormat="1">
      <c r="B113" s="233"/>
      <c r="C113" s="234"/>
      <c r="D113" s="229" t="s">
        <v>249</v>
      </c>
      <c r="E113" s="234"/>
      <c r="F113" s="236" t="s">
        <v>1831</v>
      </c>
      <c r="G113" s="234"/>
      <c r="H113" s="237">
        <v>10.800000000000001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249</v>
      </c>
      <c r="AU113" s="243" t="s">
        <v>81</v>
      </c>
      <c r="AV113" s="12" t="s">
        <v>81</v>
      </c>
      <c r="AW113" s="12" t="s">
        <v>4</v>
      </c>
      <c r="AX113" s="12" t="s">
        <v>79</v>
      </c>
      <c r="AY113" s="243" t="s">
        <v>236</v>
      </c>
    </row>
    <row r="114" s="1" customFormat="1" ht="16.5" customHeight="1">
      <c r="B114" s="39"/>
      <c r="C114" s="217" t="s">
        <v>292</v>
      </c>
      <c r="D114" s="217" t="s">
        <v>238</v>
      </c>
      <c r="E114" s="218" t="s">
        <v>1832</v>
      </c>
      <c r="F114" s="219" t="s">
        <v>1833</v>
      </c>
      <c r="G114" s="220" t="s">
        <v>241</v>
      </c>
      <c r="H114" s="221">
        <v>46.399999999999999</v>
      </c>
      <c r="I114" s="222"/>
      <c r="J114" s="223">
        <f>ROUND(I114*H114,2)</f>
        <v>0</v>
      </c>
      <c r="K114" s="219" t="s">
        <v>242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81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1834</v>
      </c>
    </row>
    <row r="115" s="1" customFormat="1">
      <c r="B115" s="39"/>
      <c r="C115" s="40"/>
      <c r="D115" s="229" t="s">
        <v>245</v>
      </c>
      <c r="E115" s="40"/>
      <c r="F115" s="230" t="s">
        <v>1835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81</v>
      </c>
    </row>
    <row r="116" s="13" customFormat="1">
      <c r="B116" s="250"/>
      <c r="C116" s="251"/>
      <c r="D116" s="229" t="s">
        <v>249</v>
      </c>
      <c r="E116" s="252" t="s">
        <v>19</v>
      </c>
      <c r="F116" s="253" t="s">
        <v>1836</v>
      </c>
      <c r="G116" s="251"/>
      <c r="H116" s="252" t="s">
        <v>19</v>
      </c>
      <c r="I116" s="254"/>
      <c r="J116" s="251"/>
      <c r="K116" s="251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249</v>
      </c>
      <c r="AU116" s="259" t="s">
        <v>81</v>
      </c>
      <c r="AV116" s="13" t="s">
        <v>79</v>
      </c>
      <c r="AW116" s="13" t="s">
        <v>33</v>
      </c>
      <c r="AX116" s="13" t="s">
        <v>72</v>
      </c>
      <c r="AY116" s="259" t="s">
        <v>236</v>
      </c>
    </row>
    <row r="117" s="12" customFormat="1">
      <c r="B117" s="233"/>
      <c r="C117" s="234"/>
      <c r="D117" s="229" t="s">
        <v>249</v>
      </c>
      <c r="E117" s="235" t="s">
        <v>19</v>
      </c>
      <c r="F117" s="236" t="s">
        <v>1837</v>
      </c>
      <c r="G117" s="234"/>
      <c r="H117" s="237">
        <v>46.399999999999999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33</v>
      </c>
      <c r="AX117" s="12" t="s">
        <v>72</v>
      </c>
      <c r="AY117" s="243" t="s">
        <v>236</v>
      </c>
    </row>
    <row r="118" s="1" customFormat="1" ht="16.5" customHeight="1">
      <c r="B118" s="39"/>
      <c r="C118" s="217" t="s">
        <v>300</v>
      </c>
      <c r="D118" s="217" t="s">
        <v>238</v>
      </c>
      <c r="E118" s="218" t="s">
        <v>251</v>
      </c>
      <c r="F118" s="219" t="s">
        <v>252</v>
      </c>
      <c r="G118" s="220" t="s">
        <v>241</v>
      </c>
      <c r="H118" s="221">
        <v>14.4</v>
      </c>
      <c r="I118" s="222"/>
      <c r="J118" s="223">
        <f>ROUND(I118*H118,2)</f>
        <v>0</v>
      </c>
      <c r="K118" s="219" t="s">
        <v>19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1838</v>
      </c>
    </row>
    <row r="119" s="1" customFormat="1">
      <c r="B119" s="39"/>
      <c r="C119" s="40"/>
      <c r="D119" s="229" t="s">
        <v>245</v>
      </c>
      <c r="E119" s="40"/>
      <c r="F119" s="230" t="s">
        <v>252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3" customFormat="1">
      <c r="B120" s="250"/>
      <c r="C120" s="251"/>
      <c r="D120" s="229" t="s">
        <v>249</v>
      </c>
      <c r="E120" s="252" t="s">
        <v>19</v>
      </c>
      <c r="F120" s="253" t="s">
        <v>1839</v>
      </c>
      <c r="G120" s="251"/>
      <c r="H120" s="252" t="s">
        <v>19</v>
      </c>
      <c r="I120" s="254"/>
      <c r="J120" s="251"/>
      <c r="K120" s="251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249</v>
      </c>
      <c r="AU120" s="259" t="s">
        <v>81</v>
      </c>
      <c r="AV120" s="13" t="s">
        <v>79</v>
      </c>
      <c r="AW120" s="13" t="s">
        <v>33</v>
      </c>
      <c r="AX120" s="13" t="s">
        <v>72</v>
      </c>
      <c r="AY120" s="259" t="s">
        <v>236</v>
      </c>
    </row>
    <row r="121" s="12" customFormat="1">
      <c r="B121" s="233"/>
      <c r="C121" s="234"/>
      <c r="D121" s="229" t="s">
        <v>249</v>
      </c>
      <c r="E121" s="235" t="s">
        <v>19</v>
      </c>
      <c r="F121" s="236" t="s">
        <v>1810</v>
      </c>
      <c r="G121" s="234"/>
      <c r="H121" s="237">
        <v>16</v>
      </c>
      <c r="I121" s="238"/>
      <c r="J121" s="234"/>
      <c r="K121" s="234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249</v>
      </c>
      <c r="AU121" s="243" t="s">
        <v>81</v>
      </c>
      <c r="AV121" s="12" t="s">
        <v>81</v>
      </c>
      <c r="AW121" s="12" t="s">
        <v>33</v>
      </c>
      <c r="AX121" s="12" t="s">
        <v>72</v>
      </c>
      <c r="AY121" s="243" t="s">
        <v>236</v>
      </c>
    </row>
    <row r="122" s="12" customFormat="1">
      <c r="B122" s="233"/>
      <c r="C122" s="234"/>
      <c r="D122" s="229" t="s">
        <v>249</v>
      </c>
      <c r="E122" s="235" t="s">
        <v>19</v>
      </c>
      <c r="F122" s="236" t="s">
        <v>1811</v>
      </c>
      <c r="G122" s="234"/>
      <c r="H122" s="237">
        <v>21.600000000000001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249</v>
      </c>
      <c r="AU122" s="243" t="s">
        <v>81</v>
      </c>
      <c r="AV122" s="12" t="s">
        <v>81</v>
      </c>
      <c r="AW122" s="12" t="s">
        <v>33</v>
      </c>
      <c r="AX122" s="12" t="s">
        <v>72</v>
      </c>
      <c r="AY122" s="243" t="s">
        <v>236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1840</v>
      </c>
      <c r="G123" s="234"/>
      <c r="H123" s="237">
        <v>-23.199999999999999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" customFormat="1" ht="16.5" customHeight="1">
      <c r="B124" s="39"/>
      <c r="C124" s="217" t="s">
        <v>305</v>
      </c>
      <c r="D124" s="217" t="s">
        <v>238</v>
      </c>
      <c r="E124" s="218" t="s">
        <v>1841</v>
      </c>
      <c r="F124" s="219" t="s">
        <v>1842</v>
      </c>
      <c r="G124" s="220" t="s">
        <v>241</v>
      </c>
      <c r="H124" s="221">
        <v>23.199999999999999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1843</v>
      </c>
    </row>
    <row r="125" s="1" customFormat="1">
      <c r="B125" s="39"/>
      <c r="C125" s="40"/>
      <c r="D125" s="229" t="s">
        <v>245</v>
      </c>
      <c r="E125" s="40"/>
      <c r="F125" s="230" t="s">
        <v>1844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1845</v>
      </c>
      <c r="G126" s="234"/>
      <c r="H126" s="237">
        <v>23.199999999999999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" customFormat="1" ht="16.5" customHeight="1">
      <c r="B127" s="39"/>
      <c r="C127" s="217" t="s">
        <v>310</v>
      </c>
      <c r="D127" s="217" t="s">
        <v>238</v>
      </c>
      <c r="E127" s="218" t="s">
        <v>1846</v>
      </c>
      <c r="F127" s="219" t="s">
        <v>1847</v>
      </c>
      <c r="G127" s="220" t="s">
        <v>241</v>
      </c>
      <c r="H127" s="221">
        <v>23.199999999999999</v>
      </c>
      <c r="I127" s="222"/>
      <c r="J127" s="223">
        <f>ROUND(I127*H127,2)</f>
        <v>0</v>
      </c>
      <c r="K127" s="219" t="s">
        <v>242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1848</v>
      </c>
    </row>
    <row r="128" s="1" customFormat="1">
      <c r="B128" s="39"/>
      <c r="C128" s="40"/>
      <c r="D128" s="229" t="s">
        <v>245</v>
      </c>
      <c r="E128" s="40"/>
      <c r="F128" s="230" t="s">
        <v>1847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3" customFormat="1">
      <c r="B129" s="250"/>
      <c r="C129" s="251"/>
      <c r="D129" s="229" t="s">
        <v>249</v>
      </c>
      <c r="E129" s="252" t="s">
        <v>19</v>
      </c>
      <c r="F129" s="253" t="s">
        <v>1849</v>
      </c>
      <c r="G129" s="251"/>
      <c r="H129" s="252" t="s">
        <v>19</v>
      </c>
      <c r="I129" s="254"/>
      <c r="J129" s="251"/>
      <c r="K129" s="251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249</v>
      </c>
      <c r="AU129" s="259" t="s">
        <v>81</v>
      </c>
      <c r="AV129" s="13" t="s">
        <v>79</v>
      </c>
      <c r="AW129" s="13" t="s">
        <v>33</v>
      </c>
      <c r="AX129" s="13" t="s">
        <v>72</v>
      </c>
      <c r="AY129" s="259" t="s">
        <v>236</v>
      </c>
    </row>
    <row r="130" s="12" customFormat="1">
      <c r="B130" s="233"/>
      <c r="C130" s="234"/>
      <c r="D130" s="229" t="s">
        <v>249</v>
      </c>
      <c r="E130" s="235" t="s">
        <v>19</v>
      </c>
      <c r="F130" s="236" t="s">
        <v>1850</v>
      </c>
      <c r="G130" s="234"/>
      <c r="H130" s="237">
        <v>23.199999999999999</v>
      </c>
      <c r="I130" s="238"/>
      <c r="J130" s="234"/>
      <c r="K130" s="234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249</v>
      </c>
      <c r="AU130" s="243" t="s">
        <v>81</v>
      </c>
      <c r="AV130" s="12" t="s">
        <v>81</v>
      </c>
      <c r="AW130" s="12" t="s">
        <v>33</v>
      </c>
      <c r="AX130" s="12" t="s">
        <v>72</v>
      </c>
      <c r="AY130" s="243" t="s">
        <v>236</v>
      </c>
    </row>
    <row r="131" s="1" customFormat="1" ht="16.5" customHeight="1">
      <c r="B131" s="39"/>
      <c r="C131" s="217" t="s">
        <v>315</v>
      </c>
      <c r="D131" s="217" t="s">
        <v>238</v>
      </c>
      <c r="E131" s="218" t="s">
        <v>254</v>
      </c>
      <c r="F131" s="219" t="s">
        <v>255</v>
      </c>
      <c r="G131" s="220" t="s">
        <v>256</v>
      </c>
      <c r="H131" s="221">
        <v>27.359999999999999</v>
      </c>
      <c r="I131" s="222"/>
      <c r="J131" s="223">
        <f>ROUND(I131*H131,2)</f>
        <v>0</v>
      </c>
      <c r="K131" s="219" t="s">
        <v>242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1851</v>
      </c>
    </row>
    <row r="132" s="1" customFormat="1">
      <c r="B132" s="39"/>
      <c r="C132" s="40"/>
      <c r="D132" s="229" t="s">
        <v>245</v>
      </c>
      <c r="E132" s="40"/>
      <c r="F132" s="230" t="s">
        <v>258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3" customFormat="1">
      <c r="B133" s="250"/>
      <c r="C133" s="251"/>
      <c r="D133" s="229" t="s">
        <v>249</v>
      </c>
      <c r="E133" s="252" t="s">
        <v>19</v>
      </c>
      <c r="F133" s="253" t="s">
        <v>1839</v>
      </c>
      <c r="G133" s="251"/>
      <c r="H133" s="252" t="s">
        <v>19</v>
      </c>
      <c r="I133" s="254"/>
      <c r="J133" s="251"/>
      <c r="K133" s="251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249</v>
      </c>
      <c r="AU133" s="259" t="s">
        <v>81</v>
      </c>
      <c r="AV133" s="13" t="s">
        <v>79</v>
      </c>
      <c r="AW133" s="13" t="s">
        <v>33</v>
      </c>
      <c r="AX133" s="13" t="s">
        <v>72</v>
      </c>
      <c r="AY133" s="259" t="s">
        <v>236</v>
      </c>
    </row>
    <row r="134" s="12" customFormat="1">
      <c r="B134" s="233"/>
      <c r="C134" s="234"/>
      <c r="D134" s="229" t="s">
        <v>249</v>
      </c>
      <c r="E134" s="235" t="s">
        <v>19</v>
      </c>
      <c r="F134" s="236" t="s">
        <v>1810</v>
      </c>
      <c r="G134" s="234"/>
      <c r="H134" s="237">
        <v>16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249</v>
      </c>
      <c r="AU134" s="243" t="s">
        <v>81</v>
      </c>
      <c r="AV134" s="12" t="s">
        <v>81</v>
      </c>
      <c r="AW134" s="12" t="s">
        <v>33</v>
      </c>
      <c r="AX134" s="12" t="s">
        <v>72</v>
      </c>
      <c r="AY134" s="243" t="s">
        <v>236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1811</v>
      </c>
      <c r="G135" s="234"/>
      <c r="H135" s="237">
        <v>21.600000000000001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2" customFormat="1">
      <c r="B136" s="233"/>
      <c r="C136" s="234"/>
      <c r="D136" s="229" t="s">
        <v>249</v>
      </c>
      <c r="E136" s="235" t="s">
        <v>19</v>
      </c>
      <c r="F136" s="236" t="s">
        <v>1840</v>
      </c>
      <c r="G136" s="234"/>
      <c r="H136" s="237">
        <v>-23.199999999999999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249</v>
      </c>
      <c r="AU136" s="243" t="s">
        <v>81</v>
      </c>
      <c r="AV136" s="12" t="s">
        <v>81</v>
      </c>
      <c r="AW136" s="12" t="s">
        <v>33</v>
      </c>
      <c r="AX136" s="12" t="s">
        <v>72</v>
      </c>
      <c r="AY136" s="243" t="s">
        <v>236</v>
      </c>
    </row>
    <row r="137" s="12" customFormat="1">
      <c r="B137" s="233"/>
      <c r="C137" s="234"/>
      <c r="D137" s="229" t="s">
        <v>249</v>
      </c>
      <c r="E137" s="234"/>
      <c r="F137" s="236" t="s">
        <v>1852</v>
      </c>
      <c r="G137" s="234"/>
      <c r="H137" s="237">
        <v>27.359999999999999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249</v>
      </c>
      <c r="AU137" s="243" t="s">
        <v>81</v>
      </c>
      <c r="AV137" s="12" t="s">
        <v>81</v>
      </c>
      <c r="AW137" s="12" t="s">
        <v>4</v>
      </c>
      <c r="AX137" s="12" t="s">
        <v>79</v>
      </c>
      <c r="AY137" s="243" t="s">
        <v>236</v>
      </c>
    </row>
    <row r="138" s="1" customFormat="1" ht="16.5" customHeight="1">
      <c r="B138" s="39"/>
      <c r="C138" s="217" t="s">
        <v>324</v>
      </c>
      <c r="D138" s="217" t="s">
        <v>238</v>
      </c>
      <c r="E138" s="218" t="s">
        <v>1633</v>
      </c>
      <c r="F138" s="219" t="s">
        <v>1634</v>
      </c>
      <c r="G138" s="220" t="s">
        <v>241</v>
      </c>
      <c r="H138" s="221">
        <v>23.199999999999999</v>
      </c>
      <c r="I138" s="222"/>
      <c r="J138" s="223">
        <f>ROUND(I138*H138,2)</f>
        <v>0</v>
      </c>
      <c r="K138" s="219" t="s">
        <v>242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1853</v>
      </c>
    </row>
    <row r="139" s="1" customFormat="1">
      <c r="B139" s="39"/>
      <c r="C139" s="40"/>
      <c r="D139" s="229" t="s">
        <v>245</v>
      </c>
      <c r="E139" s="40"/>
      <c r="F139" s="230" t="s">
        <v>1636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2" customFormat="1">
      <c r="B140" s="233"/>
      <c r="C140" s="234"/>
      <c r="D140" s="229" t="s">
        <v>249</v>
      </c>
      <c r="E140" s="235" t="s">
        <v>19</v>
      </c>
      <c r="F140" s="236" t="s">
        <v>1845</v>
      </c>
      <c r="G140" s="234"/>
      <c r="H140" s="237">
        <v>23.199999999999999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33</v>
      </c>
      <c r="AX140" s="12" t="s">
        <v>72</v>
      </c>
      <c r="AY140" s="243" t="s">
        <v>236</v>
      </c>
    </row>
    <row r="141" s="1" customFormat="1" ht="16.5" customHeight="1">
      <c r="B141" s="39"/>
      <c r="C141" s="217" t="s">
        <v>331</v>
      </c>
      <c r="D141" s="217" t="s">
        <v>238</v>
      </c>
      <c r="E141" s="218" t="s">
        <v>1854</v>
      </c>
      <c r="F141" s="219" t="s">
        <v>1855</v>
      </c>
      <c r="G141" s="220" t="s">
        <v>241</v>
      </c>
      <c r="H141" s="221">
        <v>14.4</v>
      </c>
      <c r="I141" s="222"/>
      <c r="J141" s="223">
        <f>ROUND(I141*H141,2)</f>
        <v>0</v>
      </c>
      <c r="K141" s="219" t="s">
        <v>242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1856</v>
      </c>
    </row>
    <row r="142" s="1" customFormat="1">
      <c r="B142" s="39"/>
      <c r="C142" s="40"/>
      <c r="D142" s="229" t="s">
        <v>245</v>
      </c>
      <c r="E142" s="40"/>
      <c r="F142" s="230" t="s">
        <v>1857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3" customFormat="1">
      <c r="B143" s="250"/>
      <c r="C143" s="251"/>
      <c r="D143" s="229" t="s">
        <v>249</v>
      </c>
      <c r="E143" s="252" t="s">
        <v>19</v>
      </c>
      <c r="F143" s="253" t="s">
        <v>1858</v>
      </c>
      <c r="G143" s="251"/>
      <c r="H143" s="252" t="s">
        <v>19</v>
      </c>
      <c r="I143" s="254"/>
      <c r="J143" s="251"/>
      <c r="K143" s="251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249</v>
      </c>
      <c r="AU143" s="259" t="s">
        <v>81</v>
      </c>
      <c r="AV143" s="13" t="s">
        <v>79</v>
      </c>
      <c r="AW143" s="13" t="s">
        <v>33</v>
      </c>
      <c r="AX143" s="13" t="s">
        <v>72</v>
      </c>
      <c r="AY143" s="259" t="s">
        <v>236</v>
      </c>
    </row>
    <row r="144" s="12" customFormat="1">
      <c r="B144" s="233"/>
      <c r="C144" s="234"/>
      <c r="D144" s="229" t="s">
        <v>249</v>
      </c>
      <c r="E144" s="235" t="s">
        <v>19</v>
      </c>
      <c r="F144" s="236" t="s">
        <v>1859</v>
      </c>
      <c r="G144" s="234"/>
      <c r="H144" s="237">
        <v>14.4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33</v>
      </c>
      <c r="AX144" s="12" t="s">
        <v>72</v>
      </c>
      <c r="AY144" s="243" t="s">
        <v>236</v>
      </c>
    </row>
    <row r="145" s="1" customFormat="1" ht="16.5" customHeight="1">
      <c r="B145" s="39"/>
      <c r="C145" s="260" t="s">
        <v>394</v>
      </c>
      <c r="D145" s="260" t="s">
        <v>680</v>
      </c>
      <c r="E145" s="261" t="s">
        <v>1641</v>
      </c>
      <c r="F145" s="262" t="s">
        <v>1642</v>
      </c>
      <c r="G145" s="263" t="s">
        <v>256</v>
      </c>
      <c r="H145" s="264">
        <v>28.800000000000001</v>
      </c>
      <c r="I145" s="265"/>
      <c r="J145" s="266">
        <f>ROUND(I145*H145,2)</f>
        <v>0</v>
      </c>
      <c r="K145" s="262" t="s">
        <v>242</v>
      </c>
      <c r="L145" s="267"/>
      <c r="M145" s="268" t="s">
        <v>19</v>
      </c>
      <c r="N145" s="269" t="s">
        <v>43</v>
      </c>
      <c r="O145" s="80"/>
      <c r="P145" s="226">
        <f>O145*H145</f>
        <v>0</v>
      </c>
      <c r="Q145" s="226">
        <v>1</v>
      </c>
      <c r="R145" s="226">
        <f>Q145*H145</f>
        <v>28.800000000000001</v>
      </c>
      <c r="S145" s="226">
        <v>0</v>
      </c>
      <c r="T145" s="227">
        <f>S145*H145</f>
        <v>0</v>
      </c>
      <c r="AR145" s="18" t="s">
        <v>305</v>
      </c>
      <c r="AT145" s="18" t="s">
        <v>680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1860</v>
      </c>
    </row>
    <row r="146" s="1" customFormat="1">
      <c r="B146" s="39"/>
      <c r="C146" s="40"/>
      <c r="D146" s="229" t="s">
        <v>245</v>
      </c>
      <c r="E146" s="40"/>
      <c r="F146" s="230" t="s">
        <v>1642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3" customFormat="1">
      <c r="B147" s="250"/>
      <c r="C147" s="251"/>
      <c r="D147" s="229" t="s">
        <v>249</v>
      </c>
      <c r="E147" s="252" t="s">
        <v>19</v>
      </c>
      <c r="F147" s="253" t="s">
        <v>1858</v>
      </c>
      <c r="G147" s="251"/>
      <c r="H147" s="252" t="s">
        <v>19</v>
      </c>
      <c r="I147" s="254"/>
      <c r="J147" s="251"/>
      <c r="K147" s="251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249</v>
      </c>
      <c r="AU147" s="259" t="s">
        <v>81</v>
      </c>
      <c r="AV147" s="13" t="s">
        <v>79</v>
      </c>
      <c r="AW147" s="13" t="s">
        <v>33</v>
      </c>
      <c r="AX147" s="13" t="s">
        <v>72</v>
      </c>
      <c r="AY147" s="259" t="s">
        <v>236</v>
      </c>
    </row>
    <row r="148" s="12" customFormat="1">
      <c r="B148" s="233"/>
      <c r="C148" s="234"/>
      <c r="D148" s="229" t="s">
        <v>249</v>
      </c>
      <c r="E148" s="235" t="s">
        <v>19</v>
      </c>
      <c r="F148" s="236" t="s">
        <v>1859</v>
      </c>
      <c r="G148" s="234"/>
      <c r="H148" s="237">
        <v>14.4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249</v>
      </c>
      <c r="AU148" s="243" t="s">
        <v>81</v>
      </c>
      <c r="AV148" s="12" t="s">
        <v>81</v>
      </c>
      <c r="AW148" s="12" t="s">
        <v>33</v>
      </c>
      <c r="AX148" s="12" t="s">
        <v>72</v>
      </c>
      <c r="AY148" s="243" t="s">
        <v>236</v>
      </c>
    </row>
    <row r="149" s="12" customFormat="1">
      <c r="B149" s="233"/>
      <c r="C149" s="234"/>
      <c r="D149" s="229" t="s">
        <v>249</v>
      </c>
      <c r="E149" s="234"/>
      <c r="F149" s="236" t="s">
        <v>1861</v>
      </c>
      <c r="G149" s="234"/>
      <c r="H149" s="237">
        <v>28.800000000000001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249</v>
      </c>
      <c r="AU149" s="243" t="s">
        <v>81</v>
      </c>
      <c r="AV149" s="12" t="s">
        <v>81</v>
      </c>
      <c r="AW149" s="12" t="s">
        <v>4</v>
      </c>
      <c r="AX149" s="12" t="s">
        <v>79</v>
      </c>
      <c r="AY149" s="243" t="s">
        <v>236</v>
      </c>
    </row>
    <row r="150" s="11" customFormat="1" ht="22.8" customHeight="1">
      <c r="B150" s="201"/>
      <c r="C150" s="202"/>
      <c r="D150" s="203" t="s">
        <v>71</v>
      </c>
      <c r="E150" s="215" t="s">
        <v>305</v>
      </c>
      <c r="F150" s="215" t="s">
        <v>444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SUM(P151:P155)</f>
        <v>0</v>
      </c>
      <c r="Q150" s="209"/>
      <c r="R150" s="210">
        <f>SUM(R151:R155)</f>
        <v>0.0344</v>
      </c>
      <c r="S150" s="209"/>
      <c r="T150" s="211">
        <f>SUM(T151:T155)</f>
        <v>0</v>
      </c>
      <c r="AR150" s="212" t="s">
        <v>79</v>
      </c>
      <c r="AT150" s="213" t="s">
        <v>71</v>
      </c>
      <c r="AU150" s="213" t="s">
        <v>79</v>
      </c>
      <c r="AY150" s="212" t="s">
        <v>236</v>
      </c>
      <c r="BK150" s="214">
        <f>SUM(BK151:BK155)</f>
        <v>0</v>
      </c>
    </row>
    <row r="151" s="1" customFormat="1" ht="16.5" customHeight="1">
      <c r="B151" s="39"/>
      <c r="C151" s="217" t="s">
        <v>400</v>
      </c>
      <c r="D151" s="217" t="s">
        <v>238</v>
      </c>
      <c r="E151" s="218" t="s">
        <v>1862</v>
      </c>
      <c r="F151" s="219" t="s">
        <v>1863</v>
      </c>
      <c r="G151" s="220" t="s">
        <v>318</v>
      </c>
      <c r="H151" s="221">
        <v>80</v>
      </c>
      <c r="I151" s="222"/>
      <c r="J151" s="223">
        <f>ROUND(I151*H151,2)</f>
        <v>0</v>
      </c>
      <c r="K151" s="219" t="s">
        <v>242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243</v>
      </c>
      <c r="AT151" s="18" t="s">
        <v>238</v>
      </c>
      <c r="AU151" s="18" t="s">
        <v>81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243</v>
      </c>
      <c r="BM151" s="18" t="s">
        <v>1864</v>
      </c>
    </row>
    <row r="152" s="1" customFormat="1">
      <c r="B152" s="39"/>
      <c r="C152" s="40"/>
      <c r="D152" s="229" t="s">
        <v>245</v>
      </c>
      <c r="E152" s="40"/>
      <c r="F152" s="230" t="s">
        <v>1865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81</v>
      </c>
    </row>
    <row r="153" s="12" customFormat="1">
      <c r="B153" s="233"/>
      <c r="C153" s="234"/>
      <c r="D153" s="229" t="s">
        <v>249</v>
      </c>
      <c r="E153" s="235" t="s">
        <v>19</v>
      </c>
      <c r="F153" s="236" t="s">
        <v>1866</v>
      </c>
      <c r="G153" s="234"/>
      <c r="H153" s="237">
        <v>80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249</v>
      </c>
      <c r="AU153" s="243" t="s">
        <v>81</v>
      </c>
      <c r="AV153" s="12" t="s">
        <v>81</v>
      </c>
      <c r="AW153" s="12" t="s">
        <v>33</v>
      </c>
      <c r="AX153" s="12" t="s">
        <v>72</v>
      </c>
      <c r="AY153" s="243" t="s">
        <v>236</v>
      </c>
    </row>
    <row r="154" s="1" customFormat="1" ht="16.5" customHeight="1">
      <c r="B154" s="39"/>
      <c r="C154" s="260" t="s">
        <v>8</v>
      </c>
      <c r="D154" s="260" t="s">
        <v>680</v>
      </c>
      <c r="E154" s="261" t="s">
        <v>1867</v>
      </c>
      <c r="F154" s="262" t="s">
        <v>1868</v>
      </c>
      <c r="G154" s="263" t="s">
        <v>318</v>
      </c>
      <c r="H154" s="264">
        <v>80</v>
      </c>
      <c r="I154" s="265"/>
      <c r="J154" s="266">
        <f>ROUND(I154*H154,2)</f>
        <v>0</v>
      </c>
      <c r="K154" s="262" t="s">
        <v>242</v>
      </c>
      <c r="L154" s="267"/>
      <c r="M154" s="268" t="s">
        <v>19</v>
      </c>
      <c r="N154" s="269" t="s">
        <v>43</v>
      </c>
      <c r="O154" s="80"/>
      <c r="P154" s="226">
        <f>O154*H154</f>
        <v>0</v>
      </c>
      <c r="Q154" s="226">
        <v>0.00042999999999999999</v>
      </c>
      <c r="R154" s="226">
        <f>Q154*H154</f>
        <v>0.0344</v>
      </c>
      <c r="S154" s="226">
        <v>0</v>
      </c>
      <c r="T154" s="227">
        <f>S154*H154</f>
        <v>0</v>
      </c>
      <c r="AR154" s="18" t="s">
        <v>305</v>
      </c>
      <c r="AT154" s="18" t="s">
        <v>680</v>
      </c>
      <c r="AU154" s="18" t="s">
        <v>81</v>
      </c>
      <c r="AY154" s="18" t="s">
        <v>236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79</v>
      </c>
      <c r="BK154" s="228">
        <f>ROUND(I154*H154,2)</f>
        <v>0</v>
      </c>
      <c r="BL154" s="18" t="s">
        <v>243</v>
      </c>
      <c r="BM154" s="18" t="s">
        <v>1869</v>
      </c>
    </row>
    <row r="155" s="1" customFormat="1">
      <c r="B155" s="39"/>
      <c r="C155" s="40"/>
      <c r="D155" s="229" t="s">
        <v>245</v>
      </c>
      <c r="E155" s="40"/>
      <c r="F155" s="230" t="s">
        <v>1868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245</v>
      </c>
      <c r="AU155" s="18" t="s">
        <v>81</v>
      </c>
    </row>
    <row r="156" s="11" customFormat="1" ht="22.8" customHeight="1">
      <c r="B156" s="201"/>
      <c r="C156" s="202"/>
      <c r="D156" s="203" t="s">
        <v>71</v>
      </c>
      <c r="E156" s="215" t="s">
        <v>329</v>
      </c>
      <c r="F156" s="215" t="s">
        <v>330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SUM(P157:P158)</f>
        <v>0</v>
      </c>
      <c r="Q156" s="209"/>
      <c r="R156" s="210">
        <f>SUM(R157:R158)</f>
        <v>0</v>
      </c>
      <c r="S156" s="209"/>
      <c r="T156" s="211">
        <f>SUM(T157:T158)</f>
        <v>0</v>
      </c>
      <c r="AR156" s="212" t="s">
        <v>79</v>
      </c>
      <c r="AT156" s="213" t="s">
        <v>71</v>
      </c>
      <c r="AU156" s="213" t="s">
        <v>79</v>
      </c>
      <c r="AY156" s="212" t="s">
        <v>236</v>
      </c>
      <c r="BK156" s="214">
        <f>SUM(BK157:BK158)</f>
        <v>0</v>
      </c>
    </row>
    <row r="157" s="1" customFormat="1" ht="16.5" customHeight="1">
      <c r="B157" s="39"/>
      <c r="C157" s="217" t="s">
        <v>412</v>
      </c>
      <c r="D157" s="217" t="s">
        <v>238</v>
      </c>
      <c r="E157" s="218" t="s">
        <v>1870</v>
      </c>
      <c r="F157" s="219" t="s">
        <v>1871</v>
      </c>
      <c r="G157" s="220" t="s">
        <v>256</v>
      </c>
      <c r="H157" s="221">
        <v>28.834</v>
      </c>
      <c r="I157" s="222"/>
      <c r="J157" s="223">
        <f>ROUND(I157*H157,2)</f>
        <v>0</v>
      </c>
      <c r="K157" s="219" t="s">
        <v>242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243</v>
      </c>
      <c r="AT157" s="18" t="s">
        <v>238</v>
      </c>
      <c r="AU157" s="18" t="s">
        <v>81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1872</v>
      </c>
    </row>
    <row r="158" s="1" customFormat="1">
      <c r="B158" s="39"/>
      <c r="C158" s="40"/>
      <c r="D158" s="229" t="s">
        <v>245</v>
      </c>
      <c r="E158" s="40"/>
      <c r="F158" s="230" t="s">
        <v>1873</v>
      </c>
      <c r="G158" s="40"/>
      <c r="H158" s="40"/>
      <c r="I158" s="144"/>
      <c r="J158" s="40"/>
      <c r="K158" s="40"/>
      <c r="L158" s="44"/>
      <c r="M158" s="247"/>
      <c r="N158" s="248"/>
      <c r="O158" s="248"/>
      <c r="P158" s="248"/>
      <c r="Q158" s="248"/>
      <c r="R158" s="248"/>
      <c r="S158" s="248"/>
      <c r="T158" s="249"/>
      <c r="AT158" s="18" t="s">
        <v>245</v>
      </c>
      <c r="AU158" s="18" t="s">
        <v>81</v>
      </c>
    </row>
    <row r="159" s="1" customFormat="1" ht="6.96" customHeight="1">
      <c r="B159" s="58"/>
      <c r="C159" s="59"/>
      <c r="D159" s="59"/>
      <c r="E159" s="59"/>
      <c r="F159" s="59"/>
      <c r="G159" s="59"/>
      <c r="H159" s="59"/>
      <c r="I159" s="168"/>
      <c r="J159" s="59"/>
      <c r="K159" s="59"/>
      <c r="L159" s="44"/>
    </row>
  </sheetData>
  <sheetProtection sheet="1" autoFilter="0" formatColumns="0" formatRows="0" objects="1" scenarios="1" spinCount="100000" saltValue="ci+Z8wtXItOpEV6yPz49PBKceKTnckHP9Gryi4muzTDMnVISMod2QoTyL7ZV0lmW1V7IQEBm6oKrY1r6I7872w==" hashValue="v8uF6oEv0jmuJxdwGA3cZ8YpJc01vgCj+OZatxfLPbsI8sQdILgORCFDQmZtKiE2aX78/HDxkNMg4TdiadL5Mg==" algorithmName="SHA-512" password="CC35"/>
  <autoFilter ref="C88:K15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171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1806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1874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45" customHeight="1">
      <c r="B29" s="148"/>
      <c r="E29" s="149" t="s">
        <v>1875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ROUND(J92,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ROUND((SUM(BE92:BE329)),  2)</f>
        <v>0</v>
      </c>
      <c r="I35" s="157">
        <v>0.20999999999999999</v>
      </c>
      <c r="J35" s="156">
        <f>ROUND(((SUM(BE92:BE329))*I35),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ROUND((SUM(BF92:BF329)),  2)</f>
        <v>0</v>
      </c>
      <c r="I36" s="157">
        <v>0.14999999999999999</v>
      </c>
      <c r="J36" s="156">
        <f>ROUND(((SUM(BF92:BF329))*I36),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ROUND((SUM(BG92:BG329)),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ROUND((SUM(BH92:BH329)),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ROUND((SUM(BI92:BI329)),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1806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07.2 - Definitivní vodovodní přeložky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J92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219</v>
      </c>
      <c r="E64" s="181"/>
      <c r="F64" s="181"/>
      <c r="G64" s="181"/>
      <c r="H64" s="181"/>
      <c r="I64" s="182"/>
      <c r="J64" s="183">
        <f>J93</f>
        <v>0</v>
      </c>
      <c r="K64" s="179"/>
      <c r="L64" s="184"/>
    </row>
    <row r="65" s="9" customFormat="1" ht="19.92" customHeight="1">
      <c r="B65" s="185"/>
      <c r="C65" s="122"/>
      <c r="D65" s="186" t="s">
        <v>220</v>
      </c>
      <c r="E65" s="187"/>
      <c r="F65" s="187"/>
      <c r="G65" s="187"/>
      <c r="H65" s="187"/>
      <c r="I65" s="188"/>
      <c r="J65" s="189">
        <f>J94</f>
        <v>0</v>
      </c>
      <c r="K65" s="122"/>
      <c r="L65" s="190"/>
    </row>
    <row r="66" s="9" customFormat="1" ht="19.92" customHeight="1">
      <c r="B66" s="185"/>
      <c r="C66" s="122"/>
      <c r="D66" s="186" t="s">
        <v>1876</v>
      </c>
      <c r="E66" s="187"/>
      <c r="F66" s="187"/>
      <c r="G66" s="187"/>
      <c r="H66" s="187"/>
      <c r="I66" s="188"/>
      <c r="J66" s="189">
        <f>J192</f>
        <v>0</v>
      </c>
      <c r="K66" s="122"/>
      <c r="L66" s="190"/>
    </row>
    <row r="67" s="9" customFormat="1" ht="19.92" customHeight="1">
      <c r="B67" s="185"/>
      <c r="C67" s="122"/>
      <c r="D67" s="186" t="s">
        <v>1609</v>
      </c>
      <c r="E67" s="187"/>
      <c r="F67" s="187"/>
      <c r="G67" s="187"/>
      <c r="H67" s="187"/>
      <c r="I67" s="188"/>
      <c r="J67" s="189">
        <f>J196</f>
        <v>0</v>
      </c>
      <c r="K67" s="122"/>
      <c r="L67" s="190"/>
    </row>
    <row r="68" s="9" customFormat="1" ht="19.92" customHeight="1">
      <c r="B68" s="185"/>
      <c r="C68" s="122"/>
      <c r="D68" s="186" t="s">
        <v>1877</v>
      </c>
      <c r="E68" s="187"/>
      <c r="F68" s="187"/>
      <c r="G68" s="187"/>
      <c r="H68" s="187"/>
      <c r="I68" s="188"/>
      <c r="J68" s="189">
        <f>J222</f>
        <v>0</v>
      </c>
      <c r="K68" s="122"/>
      <c r="L68" s="190"/>
    </row>
    <row r="69" s="9" customFormat="1" ht="19.92" customHeight="1">
      <c r="B69" s="185"/>
      <c r="C69" s="122"/>
      <c r="D69" s="186" t="s">
        <v>337</v>
      </c>
      <c r="E69" s="187"/>
      <c r="F69" s="187"/>
      <c r="G69" s="187"/>
      <c r="H69" s="187"/>
      <c r="I69" s="188"/>
      <c r="J69" s="189">
        <f>J230</f>
        <v>0</v>
      </c>
      <c r="K69" s="122"/>
      <c r="L69" s="190"/>
    </row>
    <row r="70" s="9" customFormat="1" ht="19.92" customHeight="1">
      <c r="B70" s="185"/>
      <c r="C70" s="122"/>
      <c r="D70" s="186" t="s">
        <v>261</v>
      </c>
      <c r="E70" s="187"/>
      <c r="F70" s="187"/>
      <c r="G70" s="187"/>
      <c r="H70" s="187"/>
      <c r="I70" s="188"/>
      <c r="J70" s="189">
        <f>J327</f>
        <v>0</v>
      </c>
      <c r="K70" s="122"/>
      <c r="L70" s="190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221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Horoměřická S 071 - most, Praha 6, č. akce 999615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211</v>
      </c>
      <c r="D81" s="23"/>
      <c r="E81" s="23"/>
      <c r="F81" s="23"/>
      <c r="G81" s="23"/>
      <c r="H81" s="23"/>
      <c r="I81" s="137"/>
      <c r="J81" s="23"/>
      <c r="K81" s="23"/>
      <c r="L81" s="21"/>
    </row>
    <row r="82" s="1" customFormat="1" ht="16.5" customHeight="1">
      <c r="B82" s="39"/>
      <c r="C82" s="40"/>
      <c r="D82" s="40"/>
      <c r="E82" s="172" t="s">
        <v>1806</v>
      </c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213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65" t="str">
        <f>E11</f>
        <v>SO 07.2 - Definitivní vodovodní přeložky</v>
      </c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</v>
      </c>
      <c r="D86" s="40"/>
      <c r="E86" s="40"/>
      <c r="F86" s="28" t="str">
        <f>F14</f>
        <v>ul. Horoměřická / Pod Habrovkou</v>
      </c>
      <c r="G86" s="40"/>
      <c r="H86" s="40"/>
      <c r="I86" s="146" t="s">
        <v>23</v>
      </c>
      <c r="J86" s="68" t="str">
        <f>IF(J14="","",J14)</f>
        <v>28. 1. 2019</v>
      </c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3.65" customHeight="1">
      <c r="B88" s="39"/>
      <c r="C88" s="33" t="s">
        <v>25</v>
      </c>
      <c r="D88" s="40"/>
      <c r="E88" s="40"/>
      <c r="F88" s="28" t="str">
        <f>E17</f>
        <v>TSK hl.m. Prahy, a.s.</v>
      </c>
      <c r="G88" s="40"/>
      <c r="H88" s="40"/>
      <c r="I88" s="146" t="s">
        <v>31</v>
      </c>
      <c r="J88" s="37" t="str">
        <f>E23</f>
        <v>AGA Letiště, spol. s r.o.</v>
      </c>
      <c r="K88" s="40"/>
      <c r="L88" s="44"/>
    </row>
    <row r="89" s="1" customFormat="1" ht="13.65" customHeight="1">
      <c r="B89" s="39"/>
      <c r="C89" s="33" t="s">
        <v>29</v>
      </c>
      <c r="D89" s="40"/>
      <c r="E89" s="40"/>
      <c r="F89" s="28" t="str">
        <f>IF(E20="","",E20)</f>
        <v>Vyplň údaj</v>
      </c>
      <c r="G89" s="40"/>
      <c r="H89" s="40"/>
      <c r="I89" s="146" t="s">
        <v>34</v>
      </c>
      <c r="J89" s="37" t="str">
        <f>E26</f>
        <v xml:space="preserve"> </v>
      </c>
      <c r="K89" s="40"/>
      <c r="L89" s="44"/>
    </row>
    <row r="90" s="1" customFormat="1" ht="10.32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0" customFormat="1" ht="29.28" customHeight="1">
      <c r="B91" s="191"/>
      <c r="C91" s="192" t="s">
        <v>222</v>
      </c>
      <c r="D91" s="193" t="s">
        <v>57</v>
      </c>
      <c r="E91" s="193" t="s">
        <v>53</v>
      </c>
      <c r="F91" s="193" t="s">
        <v>54</v>
      </c>
      <c r="G91" s="193" t="s">
        <v>223</v>
      </c>
      <c r="H91" s="193" t="s">
        <v>224</v>
      </c>
      <c r="I91" s="194" t="s">
        <v>225</v>
      </c>
      <c r="J91" s="193" t="s">
        <v>217</v>
      </c>
      <c r="K91" s="195" t="s">
        <v>226</v>
      </c>
      <c r="L91" s="196"/>
      <c r="M91" s="88" t="s">
        <v>19</v>
      </c>
      <c r="N91" s="89" t="s">
        <v>42</v>
      </c>
      <c r="O91" s="89" t="s">
        <v>227</v>
      </c>
      <c r="P91" s="89" t="s">
        <v>228</v>
      </c>
      <c r="Q91" s="89" t="s">
        <v>229</v>
      </c>
      <c r="R91" s="89" t="s">
        <v>230</v>
      </c>
      <c r="S91" s="89" t="s">
        <v>231</v>
      </c>
      <c r="T91" s="90" t="s">
        <v>232</v>
      </c>
    </row>
    <row r="92" s="1" customFormat="1" ht="22.8" customHeight="1">
      <c r="B92" s="39"/>
      <c r="C92" s="95" t="s">
        <v>233</v>
      </c>
      <c r="D92" s="40"/>
      <c r="E92" s="40"/>
      <c r="F92" s="40"/>
      <c r="G92" s="40"/>
      <c r="H92" s="40"/>
      <c r="I92" s="144"/>
      <c r="J92" s="197">
        <f>BK92</f>
        <v>0</v>
      </c>
      <c r="K92" s="40"/>
      <c r="L92" s="44"/>
      <c r="M92" s="91"/>
      <c r="N92" s="92"/>
      <c r="O92" s="92"/>
      <c r="P92" s="198">
        <f>P93</f>
        <v>0</v>
      </c>
      <c r="Q92" s="92"/>
      <c r="R92" s="198">
        <f>R93</f>
        <v>206.5547272</v>
      </c>
      <c r="S92" s="92"/>
      <c r="T92" s="199">
        <f>T93</f>
        <v>0</v>
      </c>
      <c r="AT92" s="18" t="s">
        <v>71</v>
      </c>
      <c r="AU92" s="18" t="s">
        <v>218</v>
      </c>
      <c r="BK92" s="200">
        <f>BK93</f>
        <v>0</v>
      </c>
    </row>
    <row r="93" s="11" customFormat="1" ht="25.92" customHeight="1">
      <c r="B93" s="201"/>
      <c r="C93" s="202"/>
      <c r="D93" s="203" t="s">
        <v>71</v>
      </c>
      <c r="E93" s="204" t="s">
        <v>234</v>
      </c>
      <c r="F93" s="204" t="s">
        <v>235</v>
      </c>
      <c r="G93" s="202"/>
      <c r="H93" s="202"/>
      <c r="I93" s="205"/>
      <c r="J93" s="206">
        <f>BK93</f>
        <v>0</v>
      </c>
      <c r="K93" s="202"/>
      <c r="L93" s="207"/>
      <c r="M93" s="208"/>
      <c r="N93" s="209"/>
      <c r="O93" s="209"/>
      <c r="P93" s="210">
        <f>P94+P192+P196+P222+P230+P327</f>
        <v>0</v>
      </c>
      <c r="Q93" s="209"/>
      <c r="R93" s="210">
        <f>R94+R192+R196+R222+R230+R327</f>
        <v>206.5547272</v>
      </c>
      <c r="S93" s="209"/>
      <c r="T93" s="211">
        <f>T94+T192+T196+T222+T230+T327</f>
        <v>0</v>
      </c>
      <c r="AR93" s="212" t="s">
        <v>79</v>
      </c>
      <c r="AT93" s="213" t="s">
        <v>71</v>
      </c>
      <c r="AU93" s="213" t="s">
        <v>72</v>
      </c>
      <c r="AY93" s="212" t="s">
        <v>236</v>
      </c>
      <c r="BK93" s="214">
        <f>BK94+BK192+BK196+BK222+BK230+BK327</f>
        <v>0</v>
      </c>
    </row>
    <row r="94" s="11" customFormat="1" ht="22.8" customHeight="1">
      <c r="B94" s="201"/>
      <c r="C94" s="202"/>
      <c r="D94" s="203" t="s">
        <v>71</v>
      </c>
      <c r="E94" s="215" t="s">
        <v>79</v>
      </c>
      <c r="F94" s="215" t="s">
        <v>237</v>
      </c>
      <c r="G94" s="202"/>
      <c r="H94" s="202"/>
      <c r="I94" s="205"/>
      <c r="J94" s="216">
        <f>BK94</f>
        <v>0</v>
      </c>
      <c r="K94" s="202"/>
      <c r="L94" s="207"/>
      <c r="M94" s="208"/>
      <c r="N94" s="209"/>
      <c r="O94" s="209"/>
      <c r="P94" s="210">
        <f>SUM(P95:P191)</f>
        <v>0</v>
      </c>
      <c r="Q94" s="209"/>
      <c r="R94" s="210">
        <f>SUM(R95:R191)</f>
        <v>179.13200000000001</v>
      </c>
      <c r="S94" s="209"/>
      <c r="T94" s="211">
        <f>SUM(T95:T191)</f>
        <v>0</v>
      </c>
      <c r="AR94" s="212" t="s">
        <v>79</v>
      </c>
      <c r="AT94" s="213" t="s">
        <v>71</v>
      </c>
      <c r="AU94" s="213" t="s">
        <v>79</v>
      </c>
      <c r="AY94" s="212" t="s">
        <v>236</v>
      </c>
      <c r="BK94" s="214">
        <f>SUM(BK95:BK191)</f>
        <v>0</v>
      </c>
    </row>
    <row r="95" s="1" customFormat="1" ht="16.5" customHeight="1">
      <c r="B95" s="39"/>
      <c r="C95" s="217" t="s">
        <v>79</v>
      </c>
      <c r="D95" s="217" t="s">
        <v>238</v>
      </c>
      <c r="E95" s="218" t="s">
        <v>1878</v>
      </c>
      <c r="F95" s="219" t="s">
        <v>1879</v>
      </c>
      <c r="G95" s="220" t="s">
        <v>844</v>
      </c>
      <c r="H95" s="221">
        <v>360</v>
      </c>
      <c r="I95" s="222"/>
      <c r="J95" s="223">
        <f>ROUND(I95*H95,2)</f>
        <v>0</v>
      </c>
      <c r="K95" s="219" t="s">
        <v>242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1880</v>
      </c>
    </row>
    <row r="96" s="1" customFormat="1">
      <c r="B96" s="39"/>
      <c r="C96" s="40"/>
      <c r="D96" s="229" t="s">
        <v>245</v>
      </c>
      <c r="E96" s="40"/>
      <c r="F96" s="230" t="s">
        <v>1881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2" customFormat="1">
      <c r="B97" s="233"/>
      <c r="C97" s="234"/>
      <c r="D97" s="229" t="s">
        <v>249</v>
      </c>
      <c r="E97" s="235" t="s">
        <v>19</v>
      </c>
      <c r="F97" s="236" t="s">
        <v>1882</v>
      </c>
      <c r="G97" s="234"/>
      <c r="H97" s="237">
        <v>360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249</v>
      </c>
      <c r="AU97" s="243" t="s">
        <v>81</v>
      </c>
      <c r="AV97" s="12" t="s">
        <v>81</v>
      </c>
      <c r="AW97" s="12" t="s">
        <v>33</v>
      </c>
      <c r="AX97" s="12" t="s">
        <v>72</v>
      </c>
      <c r="AY97" s="243" t="s">
        <v>236</v>
      </c>
    </row>
    <row r="98" s="1" customFormat="1" ht="16.5" customHeight="1">
      <c r="B98" s="39"/>
      <c r="C98" s="217" t="s">
        <v>81</v>
      </c>
      <c r="D98" s="217" t="s">
        <v>238</v>
      </c>
      <c r="E98" s="218" t="s">
        <v>1616</v>
      </c>
      <c r="F98" s="219" t="s">
        <v>1617</v>
      </c>
      <c r="G98" s="220" t="s">
        <v>241</v>
      </c>
      <c r="H98" s="221">
        <v>33.725999999999999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1808</v>
      </c>
    </row>
    <row r="99" s="1" customFormat="1">
      <c r="B99" s="39"/>
      <c r="C99" s="40"/>
      <c r="D99" s="229" t="s">
        <v>245</v>
      </c>
      <c r="E99" s="40"/>
      <c r="F99" s="230" t="s">
        <v>1619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3" customFormat="1">
      <c r="B100" s="250"/>
      <c r="C100" s="251"/>
      <c r="D100" s="229" t="s">
        <v>249</v>
      </c>
      <c r="E100" s="252" t="s">
        <v>19</v>
      </c>
      <c r="F100" s="253" t="s">
        <v>1809</v>
      </c>
      <c r="G100" s="251"/>
      <c r="H100" s="252" t="s">
        <v>19</v>
      </c>
      <c r="I100" s="254"/>
      <c r="J100" s="251"/>
      <c r="K100" s="251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249</v>
      </c>
      <c r="AU100" s="259" t="s">
        <v>81</v>
      </c>
      <c r="AV100" s="13" t="s">
        <v>79</v>
      </c>
      <c r="AW100" s="13" t="s">
        <v>33</v>
      </c>
      <c r="AX100" s="13" t="s">
        <v>72</v>
      </c>
      <c r="AY100" s="259" t="s">
        <v>236</v>
      </c>
    </row>
    <row r="101" s="13" customFormat="1">
      <c r="B101" s="250"/>
      <c r="C101" s="251"/>
      <c r="D101" s="229" t="s">
        <v>249</v>
      </c>
      <c r="E101" s="252" t="s">
        <v>19</v>
      </c>
      <c r="F101" s="253" t="s">
        <v>1883</v>
      </c>
      <c r="G101" s="251"/>
      <c r="H101" s="252" t="s">
        <v>19</v>
      </c>
      <c r="I101" s="254"/>
      <c r="J101" s="251"/>
      <c r="K101" s="251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249</v>
      </c>
      <c r="AU101" s="259" t="s">
        <v>81</v>
      </c>
      <c r="AV101" s="13" t="s">
        <v>79</v>
      </c>
      <c r="AW101" s="13" t="s">
        <v>33</v>
      </c>
      <c r="AX101" s="13" t="s">
        <v>72</v>
      </c>
      <c r="AY101" s="259" t="s">
        <v>236</v>
      </c>
    </row>
    <row r="102" s="12" customFormat="1">
      <c r="B102" s="233"/>
      <c r="C102" s="234"/>
      <c r="D102" s="229" t="s">
        <v>249</v>
      </c>
      <c r="E102" s="235" t="s">
        <v>19</v>
      </c>
      <c r="F102" s="236" t="s">
        <v>1884</v>
      </c>
      <c r="G102" s="234"/>
      <c r="H102" s="237">
        <v>23.920000000000002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249</v>
      </c>
      <c r="AU102" s="243" t="s">
        <v>81</v>
      </c>
      <c r="AV102" s="12" t="s">
        <v>81</v>
      </c>
      <c r="AW102" s="12" t="s">
        <v>33</v>
      </c>
      <c r="AX102" s="12" t="s">
        <v>72</v>
      </c>
      <c r="AY102" s="243" t="s">
        <v>236</v>
      </c>
    </row>
    <row r="103" s="12" customFormat="1">
      <c r="B103" s="233"/>
      <c r="C103" s="234"/>
      <c r="D103" s="229" t="s">
        <v>249</v>
      </c>
      <c r="E103" s="235" t="s">
        <v>19</v>
      </c>
      <c r="F103" s="236" t="s">
        <v>1885</v>
      </c>
      <c r="G103" s="234"/>
      <c r="H103" s="237">
        <v>28.600000000000001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249</v>
      </c>
      <c r="AU103" s="243" t="s">
        <v>81</v>
      </c>
      <c r="AV103" s="12" t="s">
        <v>81</v>
      </c>
      <c r="AW103" s="12" t="s">
        <v>33</v>
      </c>
      <c r="AX103" s="12" t="s">
        <v>72</v>
      </c>
      <c r="AY103" s="243" t="s">
        <v>236</v>
      </c>
    </row>
    <row r="104" s="13" customFormat="1">
      <c r="B104" s="250"/>
      <c r="C104" s="251"/>
      <c r="D104" s="229" t="s">
        <v>249</v>
      </c>
      <c r="E104" s="252" t="s">
        <v>19</v>
      </c>
      <c r="F104" s="253" t="s">
        <v>1886</v>
      </c>
      <c r="G104" s="251"/>
      <c r="H104" s="252" t="s">
        <v>19</v>
      </c>
      <c r="I104" s="254"/>
      <c r="J104" s="251"/>
      <c r="K104" s="251"/>
      <c r="L104" s="255"/>
      <c r="M104" s="256"/>
      <c r="N104" s="257"/>
      <c r="O104" s="257"/>
      <c r="P104" s="257"/>
      <c r="Q104" s="257"/>
      <c r="R104" s="257"/>
      <c r="S104" s="257"/>
      <c r="T104" s="258"/>
      <c r="AT104" s="259" t="s">
        <v>249</v>
      </c>
      <c r="AU104" s="259" t="s">
        <v>81</v>
      </c>
      <c r="AV104" s="13" t="s">
        <v>79</v>
      </c>
      <c r="AW104" s="13" t="s">
        <v>33</v>
      </c>
      <c r="AX104" s="13" t="s">
        <v>72</v>
      </c>
      <c r="AY104" s="259" t="s">
        <v>236</v>
      </c>
    </row>
    <row r="105" s="12" customFormat="1">
      <c r="B105" s="233"/>
      <c r="C105" s="234"/>
      <c r="D105" s="229" t="s">
        <v>249</v>
      </c>
      <c r="E105" s="235" t="s">
        <v>19</v>
      </c>
      <c r="F105" s="236" t="s">
        <v>1887</v>
      </c>
      <c r="G105" s="234"/>
      <c r="H105" s="237">
        <v>11.6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249</v>
      </c>
      <c r="AU105" s="243" t="s">
        <v>81</v>
      </c>
      <c r="AV105" s="12" t="s">
        <v>81</v>
      </c>
      <c r="AW105" s="12" t="s">
        <v>33</v>
      </c>
      <c r="AX105" s="12" t="s">
        <v>72</v>
      </c>
      <c r="AY105" s="243" t="s">
        <v>236</v>
      </c>
    </row>
    <row r="106" s="12" customFormat="1">
      <c r="B106" s="233"/>
      <c r="C106" s="234"/>
      <c r="D106" s="229" t="s">
        <v>249</v>
      </c>
      <c r="E106" s="235" t="s">
        <v>19</v>
      </c>
      <c r="F106" s="236" t="s">
        <v>1888</v>
      </c>
      <c r="G106" s="234"/>
      <c r="H106" s="237">
        <v>23.199999999999999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249</v>
      </c>
      <c r="AU106" s="243" t="s">
        <v>81</v>
      </c>
      <c r="AV106" s="12" t="s">
        <v>81</v>
      </c>
      <c r="AW106" s="12" t="s">
        <v>33</v>
      </c>
      <c r="AX106" s="12" t="s">
        <v>72</v>
      </c>
      <c r="AY106" s="243" t="s">
        <v>236</v>
      </c>
    </row>
    <row r="107" s="12" customFormat="1">
      <c r="B107" s="233"/>
      <c r="C107" s="234"/>
      <c r="D107" s="229" t="s">
        <v>249</v>
      </c>
      <c r="E107" s="235" t="s">
        <v>19</v>
      </c>
      <c r="F107" s="236" t="s">
        <v>1889</v>
      </c>
      <c r="G107" s="234"/>
      <c r="H107" s="237">
        <v>12.6</v>
      </c>
      <c r="I107" s="238"/>
      <c r="J107" s="234"/>
      <c r="K107" s="234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249</v>
      </c>
      <c r="AU107" s="243" t="s">
        <v>81</v>
      </c>
      <c r="AV107" s="12" t="s">
        <v>81</v>
      </c>
      <c r="AW107" s="12" t="s">
        <v>33</v>
      </c>
      <c r="AX107" s="12" t="s">
        <v>72</v>
      </c>
      <c r="AY107" s="243" t="s">
        <v>236</v>
      </c>
    </row>
    <row r="108" s="12" customFormat="1">
      <c r="B108" s="233"/>
      <c r="C108" s="234"/>
      <c r="D108" s="229" t="s">
        <v>249</v>
      </c>
      <c r="E108" s="235" t="s">
        <v>19</v>
      </c>
      <c r="F108" s="236" t="s">
        <v>1890</v>
      </c>
      <c r="G108" s="234"/>
      <c r="H108" s="237">
        <v>12.5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249</v>
      </c>
      <c r="AU108" s="243" t="s">
        <v>81</v>
      </c>
      <c r="AV108" s="12" t="s">
        <v>81</v>
      </c>
      <c r="AW108" s="12" t="s">
        <v>33</v>
      </c>
      <c r="AX108" s="12" t="s">
        <v>72</v>
      </c>
      <c r="AY108" s="243" t="s">
        <v>236</v>
      </c>
    </row>
    <row r="109" s="12" customFormat="1">
      <c r="B109" s="233"/>
      <c r="C109" s="234"/>
      <c r="D109" s="229" t="s">
        <v>249</v>
      </c>
      <c r="E109" s="234"/>
      <c r="F109" s="236" t="s">
        <v>1891</v>
      </c>
      <c r="G109" s="234"/>
      <c r="H109" s="237">
        <v>33.725999999999999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249</v>
      </c>
      <c r="AU109" s="243" t="s">
        <v>81</v>
      </c>
      <c r="AV109" s="12" t="s">
        <v>81</v>
      </c>
      <c r="AW109" s="12" t="s">
        <v>4</v>
      </c>
      <c r="AX109" s="12" t="s">
        <v>79</v>
      </c>
      <c r="AY109" s="243" t="s">
        <v>236</v>
      </c>
    </row>
    <row r="110" s="1" customFormat="1" ht="16.5" customHeight="1">
      <c r="B110" s="39"/>
      <c r="C110" s="217" t="s">
        <v>101</v>
      </c>
      <c r="D110" s="217" t="s">
        <v>238</v>
      </c>
      <c r="E110" s="218" t="s">
        <v>1892</v>
      </c>
      <c r="F110" s="219" t="s">
        <v>1893</v>
      </c>
      <c r="G110" s="220" t="s">
        <v>241</v>
      </c>
      <c r="H110" s="221">
        <v>87.319999999999993</v>
      </c>
      <c r="I110" s="222"/>
      <c r="J110" s="223">
        <f>ROUND(I110*H110,2)</f>
        <v>0</v>
      </c>
      <c r="K110" s="219" t="s">
        <v>242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81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1894</v>
      </c>
    </row>
    <row r="111" s="1" customFormat="1">
      <c r="B111" s="39"/>
      <c r="C111" s="40"/>
      <c r="D111" s="229" t="s">
        <v>245</v>
      </c>
      <c r="E111" s="40"/>
      <c r="F111" s="230" t="s">
        <v>1895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81</v>
      </c>
    </row>
    <row r="112" s="13" customFormat="1">
      <c r="B112" s="250"/>
      <c r="C112" s="251"/>
      <c r="D112" s="229" t="s">
        <v>249</v>
      </c>
      <c r="E112" s="252" t="s">
        <v>19</v>
      </c>
      <c r="F112" s="253" t="s">
        <v>1883</v>
      </c>
      <c r="G112" s="251"/>
      <c r="H112" s="252" t="s">
        <v>19</v>
      </c>
      <c r="I112" s="254"/>
      <c r="J112" s="251"/>
      <c r="K112" s="251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249</v>
      </c>
      <c r="AU112" s="259" t="s">
        <v>81</v>
      </c>
      <c r="AV112" s="13" t="s">
        <v>79</v>
      </c>
      <c r="AW112" s="13" t="s">
        <v>33</v>
      </c>
      <c r="AX112" s="13" t="s">
        <v>72</v>
      </c>
      <c r="AY112" s="259" t="s">
        <v>236</v>
      </c>
    </row>
    <row r="113" s="12" customFormat="1">
      <c r="B113" s="233"/>
      <c r="C113" s="234"/>
      <c r="D113" s="229" t="s">
        <v>249</v>
      </c>
      <c r="E113" s="235" t="s">
        <v>19</v>
      </c>
      <c r="F113" s="236" t="s">
        <v>1884</v>
      </c>
      <c r="G113" s="234"/>
      <c r="H113" s="237">
        <v>23.920000000000002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249</v>
      </c>
      <c r="AU113" s="243" t="s">
        <v>81</v>
      </c>
      <c r="AV113" s="12" t="s">
        <v>81</v>
      </c>
      <c r="AW113" s="12" t="s">
        <v>33</v>
      </c>
      <c r="AX113" s="12" t="s">
        <v>72</v>
      </c>
      <c r="AY113" s="243" t="s">
        <v>236</v>
      </c>
    </row>
    <row r="114" s="12" customFormat="1">
      <c r="B114" s="233"/>
      <c r="C114" s="234"/>
      <c r="D114" s="229" t="s">
        <v>249</v>
      </c>
      <c r="E114" s="235" t="s">
        <v>19</v>
      </c>
      <c r="F114" s="236" t="s">
        <v>1885</v>
      </c>
      <c r="G114" s="234"/>
      <c r="H114" s="237">
        <v>28.600000000000001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249</v>
      </c>
      <c r="AU114" s="243" t="s">
        <v>81</v>
      </c>
      <c r="AV114" s="12" t="s">
        <v>81</v>
      </c>
      <c r="AW114" s="12" t="s">
        <v>33</v>
      </c>
      <c r="AX114" s="12" t="s">
        <v>72</v>
      </c>
      <c r="AY114" s="243" t="s">
        <v>236</v>
      </c>
    </row>
    <row r="115" s="13" customFormat="1">
      <c r="B115" s="250"/>
      <c r="C115" s="251"/>
      <c r="D115" s="229" t="s">
        <v>249</v>
      </c>
      <c r="E115" s="252" t="s">
        <v>19</v>
      </c>
      <c r="F115" s="253" t="s">
        <v>1886</v>
      </c>
      <c r="G115" s="251"/>
      <c r="H115" s="252" t="s">
        <v>19</v>
      </c>
      <c r="I115" s="254"/>
      <c r="J115" s="251"/>
      <c r="K115" s="251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249</v>
      </c>
      <c r="AU115" s="259" t="s">
        <v>81</v>
      </c>
      <c r="AV115" s="13" t="s">
        <v>79</v>
      </c>
      <c r="AW115" s="13" t="s">
        <v>33</v>
      </c>
      <c r="AX115" s="13" t="s">
        <v>72</v>
      </c>
      <c r="AY115" s="259" t="s">
        <v>236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1887</v>
      </c>
      <c r="G116" s="234"/>
      <c r="H116" s="237">
        <v>11.6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2" customFormat="1">
      <c r="B117" s="233"/>
      <c r="C117" s="234"/>
      <c r="D117" s="229" t="s">
        <v>249</v>
      </c>
      <c r="E117" s="235" t="s">
        <v>19</v>
      </c>
      <c r="F117" s="236" t="s">
        <v>1888</v>
      </c>
      <c r="G117" s="234"/>
      <c r="H117" s="237">
        <v>23.199999999999999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33</v>
      </c>
      <c r="AX117" s="12" t="s">
        <v>72</v>
      </c>
      <c r="AY117" s="243" t="s">
        <v>236</v>
      </c>
    </row>
    <row r="118" s="1" customFormat="1" ht="16.5" customHeight="1">
      <c r="B118" s="39"/>
      <c r="C118" s="217" t="s">
        <v>243</v>
      </c>
      <c r="D118" s="217" t="s">
        <v>238</v>
      </c>
      <c r="E118" s="218" t="s">
        <v>1896</v>
      </c>
      <c r="F118" s="219" t="s">
        <v>1897</v>
      </c>
      <c r="G118" s="220" t="s">
        <v>241</v>
      </c>
      <c r="H118" s="221">
        <v>43.659999999999997</v>
      </c>
      <c r="I118" s="222"/>
      <c r="J118" s="223">
        <f>ROUND(I118*H118,2)</f>
        <v>0</v>
      </c>
      <c r="K118" s="219" t="s">
        <v>242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1898</v>
      </c>
    </row>
    <row r="119" s="1" customFormat="1">
      <c r="B119" s="39"/>
      <c r="C119" s="40"/>
      <c r="D119" s="229" t="s">
        <v>245</v>
      </c>
      <c r="E119" s="40"/>
      <c r="F119" s="230" t="s">
        <v>1899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3" customFormat="1">
      <c r="B120" s="250"/>
      <c r="C120" s="251"/>
      <c r="D120" s="229" t="s">
        <v>249</v>
      </c>
      <c r="E120" s="252" t="s">
        <v>19</v>
      </c>
      <c r="F120" s="253" t="s">
        <v>1821</v>
      </c>
      <c r="G120" s="251"/>
      <c r="H120" s="252" t="s">
        <v>19</v>
      </c>
      <c r="I120" s="254"/>
      <c r="J120" s="251"/>
      <c r="K120" s="251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249</v>
      </c>
      <c r="AU120" s="259" t="s">
        <v>81</v>
      </c>
      <c r="AV120" s="13" t="s">
        <v>79</v>
      </c>
      <c r="AW120" s="13" t="s">
        <v>33</v>
      </c>
      <c r="AX120" s="13" t="s">
        <v>72</v>
      </c>
      <c r="AY120" s="259" t="s">
        <v>236</v>
      </c>
    </row>
    <row r="121" s="13" customFormat="1">
      <c r="B121" s="250"/>
      <c r="C121" s="251"/>
      <c r="D121" s="229" t="s">
        <v>249</v>
      </c>
      <c r="E121" s="252" t="s">
        <v>19</v>
      </c>
      <c r="F121" s="253" t="s">
        <v>1883</v>
      </c>
      <c r="G121" s="251"/>
      <c r="H121" s="252" t="s">
        <v>19</v>
      </c>
      <c r="I121" s="254"/>
      <c r="J121" s="251"/>
      <c r="K121" s="251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249</v>
      </c>
      <c r="AU121" s="259" t="s">
        <v>81</v>
      </c>
      <c r="AV121" s="13" t="s">
        <v>79</v>
      </c>
      <c r="AW121" s="13" t="s">
        <v>33</v>
      </c>
      <c r="AX121" s="13" t="s">
        <v>72</v>
      </c>
      <c r="AY121" s="259" t="s">
        <v>236</v>
      </c>
    </row>
    <row r="122" s="12" customFormat="1">
      <c r="B122" s="233"/>
      <c r="C122" s="234"/>
      <c r="D122" s="229" t="s">
        <v>249</v>
      </c>
      <c r="E122" s="235" t="s">
        <v>19</v>
      </c>
      <c r="F122" s="236" t="s">
        <v>1884</v>
      </c>
      <c r="G122" s="234"/>
      <c r="H122" s="237">
        <v>23.920000000000002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249</v>
      </c>
      <c r="AU122" s="243" t="s">
        <v>81</v>
      </c>
      <c r="AV122" s="12" t="s">
        <v>81</v>
      </c>
      <c r="AW122" s="12" t="s">
        <v>33</v>
      </c>
      <c r="AX122" s="12" t="s">
        <v>72</v>
      </c>
      <c r="AY122" s="243" t="s">
        <v>236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1885</v>
      </c>
      <c r="G123" s="234"/>
      <c r="H123" s="237">
        <v>28.600000000000001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3" customFormat="1">
      <c r="B124" s="250"/>
      <c r="C124" s="251"/>
      <c r="D124" s="229" t="s">
        <v>249</v>
      </c>
      <c r="E124" s="252" t="s">
        <v>19</v>
      </c>
      <c r="F124" s="253" t="s">
        <v>1886</v>
      </c>
      <c r="G124" s="251"/>
      <c r="H124" s="252" t="s">
        <v>19</v>
      </c>
      <c r="I124" s="254"/>
      <c r="J124" s="251"/>
      <c r="K124" s="251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249</v>
      </c>
      <c r="AU124" s="259" t="s">
        <v>81</v>
      </c>
      <c r="AV124" s="13" t="s">
        <v>79</v>
      </c>
      <c r="AW124" s="13" t="s">
        <v>33</v>
      </c>
      <c r="AX124" s="13" t="s">
        <v>72</v>
      </c>
      <c r="AY124" s="259" t="s">
        <v>236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1887</v>
      </c>
      <c r="G125" s="234"/>
      <c r="H125" s="237">
        <v>11.6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1888</v>
      </c>
      <c r="G126" s="234"/>
      <c r="H126" s="237">
        <v>23.199999999999999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2" customFormat="1">
      <c r="B127" s="233"/>
      <c r="C127" s="234"/>
      <c r="D127" s="229" t="s">
        <v>249</v>
      </c>
      <c r="E127" s="234"/>
      <c r="F127" s="236" t="s">
        <v>1900</v>
      </c>
      <c r="G127" s="234"/>
      <c r="H127" s="237">
        <v>43.659999999999997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249</v>
      </c>
      <c r="AU127" s="243" t="s">
        <v>81</v>
      </c>
      <c r="AV127" s="12" t="s">
        <v>81</v>
      </c>
      <c r="AW127" s="12" t="s">
        <v>4</v>
      </c>
      <c r="AX127" s="12" t="s">
        <v>79</v>
      </c>
      <c r="AY127" s="243" t="s">
        <v>236</v>
      </c>
    </row>
    <row r="128" s="1" customFormat="1" ht="16.5" customHeight="1">
      <c r="B128" s="39"/>
      <c r="C128" s="217" t="s">
        <v>286</v>
      </c>
      <c r="D128" s="217" t="s">
        <v>238</v>
      </c>
      <c r="E128" s="218" t="s">
        <v>1901</v>
      </c>
      <c r="F128" s="219" t="s">
        <v>1902</v>
      </c>
      <c r="G128" s="220" t="s">
        <v>241</v>
      </c>
      <c r="H128" s="221">
        <v>25.100000000000001</v>
      </c>
      <c r="I128" s="222"/>
      <c r="J128" s="223">
        <f>ROUND(I128*H128,2)</f>
        <v>0</v>
      </c>
      <c r="K128" s="219" t="s">
        <v>242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1903</v>
      </c>
    </row>
    <row r="129" s="1" customFormat="1">
      <c r="B129" s="39"/>
      <c r="C129" s="40"/>
      <c r="D129" s="229" t="s">
        <v>245</v>
      </c>
      <c r="E129" s="40"/>
      <c r="F129" s="230" t="s">
        <v>1904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2" customFormat="1">
      <c r="B130" s="233"/>
      <c r="C130" s="234"/>
      <c r="D130" s="229" t="s">
        <v>249</v>
      </c>
      <c r="E130" s="235" t="s">
        <v>19</v>
      </c>
      <c r="F130" s="236" t="s">
        <v>1889</v>
      </c>
      <c r="G130" s="234"/>
      <c r="H130" s="237">
        <v>12.6</v>
      </c>
      <c r="I130" s="238"/>
      <c r="J130" s="234"/>
      <c r="K130" s="234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249</v>
      </c>
      <c r="AU130" s="243" t="s">
        <v>81</v>
      </c>
      <c r="AV130" s="12" t="s">
        <v>81</v>
      </c>
      <c r="AW130" s="12" t="s">
        <v>33</v>
      </c>
      <c r="AX130" s="12" t="s">
        <v>72</v>
      </c>
      <c r="AY130" s="243" t="s">
        <v>236</v>
      </c>
    </row>
    <row r="131" s="12" customFormat="1">
      <c r="B131" s="233"/>
      <c r="C131" s="234"/>
      <c r="D131" s="229" t="s">
        <v>249</v>
      </c>
      <c r="E131" s="235" t="s">
        <v>19</v>
      </c>
      <c r="F131" s="236" t="s">
        <v>1890</v>
      </c>
      <c r="G131" s="234"/>
      <c r="H131" s="237">
        <v>12.5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249</v>
      </c>
      <c r="AU131" s="243" t="s">
        <v>81</v>
      </c>
      <c r="AV131" s="12" t="s">
        <v>81</v>
      </c>
      <c r="AW131" s="12" t="s">
        <v>33</v>
      </c>
      <c r="AX131" s="12" t="s">
        <v>72</v>
      </c>
      <c r="AY131" s="243" t="s">
        <v>236</v>
      </c>
    </row>
    <row r="132" s="1" customFormat="1" ht="16.5" customHeight="1">
      <c r="B132" s="39"/>
      <c r="C132" s="217" t="s">
        <v>292</v>
      </c>
      <c r="D132" s="217" t="s">
        <v>238</v>
      </c>
      <c r="E132" s="218" t="s">
        <v>1905</v>
      </c>
      <c r="F132" s="219" t="s">
        <v>1906</v>
      </c>
      <c r="G132" s="220" t="s">
        <v>241</v>
      </c>
      <c r="H132" s="221">
        <v>12.550000000000001</v>
      </c>
      <c r="I132" s="222"/>
      <c r="J132" s="223">
        <f>ROUND(I132*H132,2)</f>
        <v>0</v>
      </c>
      <c r="K132" s="219" t="s">
        <v>242</v>
      </c>
      <c r="L132" s="44"/>
      <c r="M132" s="224" t="s">
        <v>19</v>
      </c>
      <c r="N132" s="225" t="s">
        <v>43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243</v>
      </c>
      <c r="AT132" s="18" t="s">
        <v>238</v>
      </c>
      <c r="AU132" s="18" t="s">
        <v>81</v>
      </c>
      <c r="AY132" s="18" t="s">
        <v>236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79</v>
      </c>
      <c r="BK132" s="228">
        <f>ROUND(I132*H132,2)</f>
        <v>0</v>
      </c>
      <c r="BL132" s="18" t="s">
        <v>243</v>
      </c>
      <c r="BM132" s="18" t="s">
        <v>1907</v>
      </c>
    </row>
    <row r="133" s="1" customFormat="1">
      <c r="B133" s="39"/>
      <c r="C133" s="40"/>
      <c r="D133" s="229" t="s">
        <v>245</v>
      </c>
      <c r="E133" s="40"/>
      <c r="F133" s="230" t="s">
        <v>1908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245</v>
      </c>
      <c r="AU133" s="18" t="s">
        <v>81</v>
      </c>
    </row>
    <row r="134" s="13" customFormat="1">
      <c r="B134" s="250"/>
      <c r="C134" s="251"/>
      <c r="D134" s="229" t="s">
        <v>249</v>
      </c>
      <c r="E134" s="252" t="s">
        <v>19</v>
      </c>
      <c r="F134" s="253" t="s">
        <v>1821</v>
      </c>
      <c r="G134" s="251"/>
      <c r="H134" s="252" t="s">
        <v>19</v>
      </c>
      <c r="I134" s="254"/>
      <c r="J134" s="251"/>
      <c r="K134" s="251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249</v>
      </c>
      <c r="AU134" s="259" t="s">
        <v>81</v>
      </c>
      <c r="AV134" s="13" t="s">
        <v>79</v>
      </c>
      <c r="AW134" s="13" t="s">
        <v>33</v>
      </c>
      <c r="AX134" s="13" t="s">
        <v>72</v>
      </c>
      <c r="AY134" s="259" t="s">
        <v>236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1889</v>
      </c>
      <c r="G135" s="234"/>
      <c r="H135" s="237">
        <v>12.6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2" customFormat="1">
      <c r="B136" s="233"/>
      <c r="C136" s="234"/>
      <c r="D136" s="229" t="s">
        <v>249</v>
      </c>
      <c r="E136" s="235" t="s">
        <v>19</v>
      </c>
      <c r="F136" s="236" t="s">
        <v>1890</v>
      </c>
      <c r="G136" s="234"/>
      <c r="H136" s="237">
        <v>12.5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249</v>
      </c>
      <c r="AU136" s="243" t="s">
        <v>81</v>
      </c>
      <c r="AV136" s="12" t="s">
        <v>81</v>
      </c>
      <c r="AW136" s="12" t="s">
        <v>33</v>
      </c>
      <c r="AX136" s="12" t="s">
        <v>72</v>
      </c>
      <c r="AY136" s="243" t="s">
        <v>236</v>
      </c>
    </row>
    <row r="137" s="12" customFormat="1">
      <c r="B137" s="233"/>
      <c r="C137" s="234"/>
      <c r="D137" s="229" t="s">
        <v>249</v>
      </c>
      <c r="E137" s="234"/>
      <c r="F137" s="236" t="s">
        <v>1909</v>
      </c>
      <c r="G137" s="234"/>
      <c r="H137" s="237">
        <v>12.550000000000001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249</v>
      </c>
      <c r="AU137" s="243" t="s">
        <v>81</v>
      </c>
      <c r="AV137" s="12" t="s">
        <v>81</v>
      </c>
      <c r="AW137" s="12" t="s">
        <v>4</v>
      </c>
      <c r="AX137" s="12" t="s">
        <v>79</v>
      </c>
      <c r="AY137" s="243" t="s">
        <v>236</v>
      </c>
    </row>
    <row r="138" s="1" customFormat="1" ht="16.5" customHeight="1">
      <c r="B138" s="39"/>
      <c r="C138" s="217" t="s">
        <v>300</v>
      </c>
      <c r="D138" s="217" t="s">
        <v>238</v>
      </c>
      <c r="E138" s="218" t="s">
        <v>1910</v>
      </c>
      <c r="F138" s="219" t="s">
        <v>1911</v>
      </c>
      <c r="G138" s="220" t="s">
        <v>241</v>
      </c>
      <c r="H138" s="221">
        <v>112.42</v>
      </c>
      <c r="I138" s="222"/>
      <c r="J138" s="223">
        <f>ROUND(I138*H138,2)</f>
        <v>0</v>
      </c>
      <c r="K138" s="219" t="s">
        <v>242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1912</v>
      </c>
    </row>
    <row r="139" s="1" customFormat="1">
      <c r="B139" s="39"/>
      <c r="C139" s="40"/>
      <c r="D139" s="229" t="s">
        <v>245</v>
      </c>
      <c r="E139" s="40"/>
      <c r="F139" s="230" t="s">
        <v>1913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3" customFormat="1">
      <c r="B140" s="250"/>
      <c r="C140" s="251"/>
      <c r="D140" s="229" t="s">
        <v>249</v>
      </c>
      <c r="E140" s="252" t="s">
        <v>19</v>
      </c>
      <c r="F140" s="253" t="s">
        <v>1883</v>
      </c>
      <c r="G140" s="251"/>
      <c r="H140" s="252" t="s">
        <v>19</v>
      </c>
      <c r="I140" s="254"/>
      <c r="J140" s="251"/>
      <c r="K140" s="251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249</v>
      </c>
      <c r="AU140" s="259" t="s">
        <v>81</v>
      </c>
      <c r="AV140" s="13" t="s">
        <v>79</v>
      </c>
      <c r="AW140" s="13" t="s">
        <v>33</v>
      </c>
      <c r="AX140" s="13" t="s">
        <v>72</v>
      </c>
      <c r="AY140" s="259" t="s">
        <v>236</v>
      </c>
    </row>
    <row r="141" s="12" customFormat="1">
      <c r="B141" s="233"/>
      <c r="C141" s="234"/>
      <c r="D141" s="229" t="s">
        <v>249</v>
      </c>
      <c r="E141" s="235" t="s">
        <v>19</v>
      </c>
      <c r="F141" s="236" t="s">
        <v>1884</v>
      </c>
      <c r="G141" s="234"/>
      <c r="H141" s="237">
        <v>23.920000000000002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249</v>
      </c>
      <c r="AU141" s="243" t="s">
        <v>81</v>
      </c>
      <c r="AV141" s="12" t="s">
        <v>81</v>
      </c>
      <c r="AW141" s="12" t="s">
        <v>33</v>
      </c>
      <c r="AX141" s="12" t="s">
        <v>72</v>
      </c>
      <c r="AY141" s="243" t="s">
        <v>236</v>
      </c>
    </row>
    <row r="142" s="12" customFormat="1">
      <c r="B142" s="233"/>
      <c r="C142" s="234"/>
      <c r="D142" s="229" t="s">
        <v>249</v>
      </c>
      <c r="E142" s="235" t="s">
        <v>19</v>
      </c>
      <c r="F142" s="236" t="s">
        <v>1885</v>
      </c>
      <c r="G142" s="234"/>
      <c r="H142" s="237">
        <v>28.600000000000001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249</v>
      </c>
      <c r="AU142" s="243" t="s">
        <v>81</v>
      </c>
      <c r="AV142" s="12" t="s">
        <v>81</v>
      </c>
      <c r="AW142" s="12" t="s">
        <v>33</v>
      </c>
      <c r="AX142" s="12" t="s">
        <v>72</v>
      </c>
      <c r="AY142" s="243" t="s">
        <v>236</v>
      </c>
    </row>
    <row r="143" s="13" customFormat="1">
      <c r="B143" s="250"/>
      <c r="C143" s="251"/>
      <c r="D143" s="229" t="s">
        <v>249</v>
      </c>
      <c r="E143" s="252" t="s">
        <v>19</v>
      </c>
      <c r="F143" s="253" t="s">
        <v>1886</v>
      </c>
      <c r="G143" s="251"/>
      <c r="H143" s="252" t="s">
        <v>19</v>
      </c>
      <c r="I143" s="254"/>
      <c r="J143" s="251"/>
      <c r="K143" s="251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249</v>
      </c>
      <c r="AU143" s="259" t="s">
        <v>81</v>
      </c>
      <c r="AV143" s="13" t="s">
        <v>79</v>
      </c>
      <c r="AW143" s="13" t="s">
        <v>33</v>
      </c>
      <c r="AX143" s="13" t="s">
        <v>72</v>
      </c>
      <c r="AY143" s="259" t="s">
        <v>236</v>
      </c>
    </row>
    <row r="144" s="12" customFormat="1">
      <c r="B144" s="233"/>
      <c r="C144" s="234"/>
      <c r="D144" s="229" t="s">
        <v>249</v>
      </c>
      <c r="E144" s="235" t="s">
        <v>19</v>
      </c>
      <c r="F144" s="236" t="s">
        <v>1887</v>
      </c>
      <c r="G144" s="234"/>
      <c r="H144" s="237">
        <v>11.6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33</v>
      </c>
      <c r="AX144" s="12" t="s">
        <v>72</v>
      </c>
      <c r="AY144" s="243" t="s">
        <v>236</v>
      </c>
    </row>
    <row r="145" s="12" customFormat="1">
      <c r="B145" s="233"/>
      <c r="C145" s="234"/>
      <c r="D145" s="229" t="s">
        <v>249</v>
      </c>
      <c r="E145" s="235" t="s">
        <v>19</v>
      </c>
      <c r="F145" s="236" t="s">
        <v>1888</v>
      </c>
      <c r="G145" s="234"/>
      <c r="H145" s="237">
        <v>23.199999999999999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249</v>
      </c>
      <c r="AU145" s="243" t="s">
        <v>81</v>
      </c>
      <c r="AV145" s="12" t="s">
        <v>81</v>
      </c>
      <c r="AW145" s="12" t="s">
        <v>33</v>
      </c>
      <c r="AX145" s="12" t="s">
        <v>72</v>
      </c>
      <c r="AY145" s="243" t="s">
        <v>236</v>
      </c>
    </row>
    <row r="146" s="12" customFormat="1">
      <c r="B146" s="233"/>
      <c r="C146" s="234"/>
      <c r="D146" s="229" t="s">
        <v>249</v>
      </c>
      <c r="E146" s="235" t="s">
        <v>19</v>
      </c>
      <c r="F146" s="236" t="s">
        <v>1889</v>
      </c>
      <c r="G146" s="234"/>
      <c r="H146" s="237">
        <v>12.6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249</v>
      </c>
      <c r="AU146" s="243" t="s">
        <v>81</v>
      </c>
      <c r="AV146" s="12" t="s">
        <v>81</v>
      </c>
      <c r="AW146" s="12" t="s">
        <v>33</v>
      </c>
      <c r="AX146" s="12" t="s">
        <v>72</v>
      </c>
      <c r="AY146" s="243" t="s">
        <v>236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1890</v>
      </c>
      <c r="G147" s="234"/>
      <c r="H147" s="237">
        <v>12.5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" customFormat="1" ht="16.5" customHeight="1">
      <c r="B148" s="39"/>
      <c r="C148" s="217" t="s">
        <v>305</v>
      </c>
      <c r="D148" s="217" t="s">
        <v>238</v>
      </c>
      <c r="E148" s="218" t="s">
        <v>251</v>
      </c>
      <c r="F148" s="219" t="s">
        <v>252</v>
      </c>
      <c r="G148" s="220" t="s">
        <v>241</v>
      </c>
      <c r="H148" s="221">
        <v>112.42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243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243</v>
      </c>
      <c r="BM148" s="18" t="s">
        <v>1838</v>
      </c>
    </row>
    <row r="149" s="1" customFormat="1">
      <c r="B149" s="39"/>
      <c r="C149" s="40"/>
      <c r="D149" s="229" t="s">
        <v>245</v>
      </c>
      <c r="E149" s="40"/>
      <c r="F149" s="230" t="s">
        <v>252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3" customFormat="1">
      <c r="B150" s="250"/>
      <c r="C150" s="251"/>
      <c r="D150" s="229" t="s">
        <v>249</v>
      </c>
      <c r="E150" s="252" t="s">
        <v>19</v>
      </c>
      <c r="F150" s="253" t="s">
        <v>1839</v>
      </c>
      <c r="G150" s="251"/>
      <c r="H150" s="252" t="s">
        <v>19</v>
      </c>
      <c r="I150" s="254"/>
      <c r="J150" s="251"/>
      <c r="K150" s="251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249</v>
      </c>
      <c r="AU150" s="259" t="s">
        <v>81</v>
      </c>
      <c r="AV150" s="13" t="s">
        <v>79</v>
      </c>
      <c r="AW150" s="13" t="s">
        <v>33</v>
      </c>
      <c r="AX150" s="13" t="s">
        <v>72</v>
      </c>
      <c r="AY150" s="259" t="s">
        <v>236</v>
      </c>
    </row>
    <row r="151" s="13" customFormat="1">
      <c r="B151" s="250"/>
      <c r="C151" s="251"/>
      <c r="D151" s="229" t="s">
        <v>249</v>
      </c>
      <c r="E151" s="252" t="s">
        <v>19</v>
      </c>
      <c r="F151" s="253" t="s">
        <v>1883</v>
      </c>
      <c r="G151" s="251"/>
      <c r="H151" s="252" t="s">
        <v>19</v>
      </c>
      <c r="I151" s="254"/>
      <c r="J151" s="251"/>
      <c r="K151" s="251"/>
      <c r="L151" s="255"/>
      <c r="M151" s="256"/>
      <c r="N151" s="257"/>
      <c r="O151" s="257"/>
      <c r="P151" s="257"/>
      <c r="Q151" s="257"/>
      <c r="R151" s="257"/>
      <c r="S151" s="257"/>
      <c r="T151" s="258"/>
      <c r="AT151" s="259" t="s">
        <v>249</v>
      </c>
      <c r="AU151" s="259" t="s">
        <v>81</v>
      </c>
      <c r="AV151" s="13" t="s">
        <v>79</v>
      </c>
      <c r="AW151" s="13" t="s">
        <v>33</v>
      </c>
      <c r="AX151" s="13" t="s">
        <v>72</v>
      </c>
      <c r="AY151" s="259" t="s">
        <v>236</v>
      </c>
    </row>
    <row r="152" s="12" customFormat="1">
      <c r="B152" s="233"/>
      <c r="C152" s="234"/>
      <c r="D152" s="229" t="s">
        <v>249</v>
      </c>
      <c r="E152" s="235" t="s">
        <v>19</v>
      </c>
      <c r="F152" s="236" t="s">
        <v>1884</v>
      </c>
      <c r="G152" s="234"/>
      <c r="H152" s="237">
        <v>23.920000000000002</v>
      </c>
      <c r="I152" s="238"/>
      <c r="J152" s="234"/>
      <c r="K152" s="234"/>
      <c r="L152" s="239"/>
      <c r="M152" s="240"/>
      <c r="N152" s="241"/>
      <c r="O152" s="241"/>
      <c r="P152" s="241"/>
      <c r="Q152" s="241"/>
      <c r="R152" s="241"/>
      <c r="S152" s="241"/>
      <c r="T152" s="242"/>
      <c r="AT152" s="243" t="s">
        <v>249</v>
      </c>
      <c r="AU152" s="243" t="s">
        <v>81</v>
      </c>
      <c r="AV152" s="12" t="s">
        <v>81</v>
      </c>
      <c r="AW152" s="12" t="s">
        <v>33</v>
      </c>
      <c r="AX152" s="12" t="s">
        <v>72</v>
      </c>
      <c r="AY152" s="243" t="s">
        <v>236</v>
      </c>
    </row>
    <row r="153" s="12" customFormat="1">
      <c r="B153" s="233"/>
      <c r="C153" s="234"/>
      <c r="D153" s="229" t="s">
        <v>249</v>
      </c>
      <c r="E153" s="235" t="s">
        <v>19</v>
      </c>
      <c r="F153" s="236" t="s">
        <v>1885</v>
      </c>
      <c r="G153" s="234"/>
      <c r="H153" s="237">
        <v>28.600000000000001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249</v>
      </c>
      <c r="AU153" s="243" t="s">
        <v>81</v>
      </c>
      <c r="AV153" s="12" t="s">
        <v>81</v>
      </c>
      <c r="AW153" s="12" t="s">
        <v>33</v>
      </c>
      <c r="AX153" s="12" t="s">
        <v>72</v>
      </c>
      <c r="AY153" s="243" t="s">
        <v>236</v>
      </c>
    </row>
    <row r="154" s="13" customFormat="1">
      <c r="B154" s="250"/>
      <c r="C154" s="251"/>
      <c r="D154" s="229" t="s">
        <v>249</v>
      </c>
      <c r="E154" s="252" t="s">
        <v>19</v>
      </c>
      <c r="F154" s="253" t="s">
        <v>1886</v>
      </c>
      <c r="G154" s="251"/>
      <c r="H154" s="252" t="s">
        <v>19</v>
      </c>
      <c r="I154" s="254"/>
      <c r="J154" s="251"/>
      <c r="K154" s="251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249</v>
      </c>
      <c r="AU154" s="259" t="s">
        <v>81</v>
      </c>
      <c r="AV154" s="13" t="s">
        <v>79</v>
      </c>
      <c r="AW154" s="13" t="s">
        <v>33</v>
      </c>
      <c r="AX154" s="13" t="s">
        <v>72</v>
      </c>
      <c r="AY154" s="259" t="s">
        <v>236</v>
      </c>
    </row>
    <row r="155" s="12" customFormat="1">
      <c r="B155" s="233"/>
      <c r="C155" s="234"/>
      <c r="D155" s="229" t="s">
        <v>249</v>
      </c>
      <c r="E155" s="235" t="s">
        <v>19</v>
      </c>
      <c r="F155" s="236" t="s">
        <v>1887</v>
      </c>
      <c r="G155" s="234"/>
      <c r="H155" s="237">
        <v>11.6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249</v>
      </c>
      <c r="AU155" s="243" t="s">
        <v>81</v>
      </c>
      <c r="AV155" s="12" t="s">
        <v>81</v>
      </c>
      <c r="AW155" s="12" t="s">
        <v>33</v>
      </c>
      <c r="AX155" s="12" t="s">
        <v>72</v>
      </c>
      <c r="AY155" s="243" t="s">
        <v>236</v>
      </c>
    </row>
    <row r="156" s="12" customFormat="1">
      <c r="B156" s="233"/>
      <c r="C156" s="234"/>
      <c r="D156" s="229" t="s">
        <v>249</v>
      </c>
      <c r="E156" s="235" t="s">
        <v>19</v>
      </c>
      <c r="F156" s="236" t="s">
        <v>1888</v>
      </c>
      <c r="G156" s="234"/>
      <c r="H156" s="237">
        <v>23.199999999999999</v>
      </c>
      <c r="I156" s="238"/>
      <c r="J156" s="234"/>
      <c r="K156" s="234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249</v>
      </c>
      <c r="AU156" s="243" t="s">
        <v>81</v>
      </c>
      <c r="AV156" s="12" t="s">
        <v>81</v>
      </c>
      <c r="AW156" s="12" t="s">
        <v>33</v>
      </c>
      <c r="AX156" s="12" t="s">
        <v>72</v>
      </c>
      <c r="AY156" s="243" t="s">
        <v>236</v>
      </c>
    </row>
    <row r="157" s="12" customFormat="1">
      <c r="B157" s="233"/>
      <c r="C157" s="234"/>
      <c r="D157" s="229" t="s">
        <v>249</v>
      </c>
      <c r="E157" s="235" t="s">
        <v>19</v>
      </c>
      <c r="F157" s="236" t="s">
        <v>1889</v>
      </c>
      <c r="G157" s="234"/>
      <c r="H157" s="237">
        <v>12.6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249</v>
      </c>
      <c r="AU157" s="243" t="s">
        <v>81</v>
      </c>
      <c r="AV157" s="12" t="s">
        <v>81</v>
      </c>
      <c r="AW157" s="12" t="s">
        <v>33</v>
      </c>
      <c r="AX157" s="12" t="s">
        <v>72</v>
      </c>
      <c r="AY157" s="243" t="s">
        <v>236</v>
      </c>
    </row>
    <row r="158" s="12" customFormat="1">
      <c r="B158" s="233"/>
      <c r="C158" s="234"/>
      <c r="D158" s="229" t="s">
        <v>249</v>
      </c>
      <c r="E158" s="235" t="s">
        <v>19</v>
      </c>
      <c r="F158" s="236" t="s">
        <v>1890</v>
      </c>
      <c r="G158" s="234"/>
      <c r="H158" s="237">
        <v>12.5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249</v>
      </c>
      <c r="AU158" s="243" t="s">
        <v>81</v>
      </c>
      <c r="AV158" s="12" t="s">
        <v>81</v>
      </c>
      <c r="AW158" s="12" t="s">
        <v>33</v>
      </c>
      <c r="AX158" s="12" t="s">
        <v>72</v>
      </c>
      <c r="AY158" s="243" t="s">
        <v>236</v>
      </c>
    </row>
    <row r="159" s="1" customFormat="1" ht="16.5" customHeight="1">
      <c r="B159" s="39"/>
      <c r="C159" s="217" t="s">
        <v>310</v>
      </c>
      <c r="D159" s="217" t="s">
        <v>238</v>
      </c>
      <c r="E159" s="218" t="s">
        <v>254</v>
      </c>
      <c r="F159" s="219" t="s">
        <v>255</v>
      </c>
      <c r="G159" s="220" t="s">
        <v>256</v>
      </c>
      <c r="H159" s="221">
        <v>213.59800000000001</v>
      </c>
      <c r="I159" s="222"/>
      <c r="J159" s="223">
        <f>ROUND(I159*H159,2)</f>
        <v>0</v>
      </c>
      <c r="K159" s="219" t="s">
        <v>242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243</v>
      </c>
      <c r="AT159" s="18" t="s">
        <v>238</v>
      </c>
      <c r="AU159" s="18" t="s">
        <v>81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243</v>
      </c>
      <c r="BM159" s="18" t="s">
        <v>1851</v>
      </c>
    </row>
    <row r="160" s="1" customFormat="1">
      <c r="B160" s="39"/>
      <c r="C160" s="40"/>
      <c r="D160" s="229" t="s">
        <v>245</v>
      </c>
      <c r="E160" s="40"/>
      <c r="F160" s="230" t="s">
        <v>258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81</v>
      </c>
    </row>
    <row r="161" s="13" customFormat="1">
      <c r="B161" s="250"/>
      <c r="C161" s="251"/>
      <c r="D161" s="229" t="s">
        <v>249</v>
      </c>
      <c r="E161" s="252" t="s">
        <v>19</v>
      </c>
      <c r="F161" s="253" t="s">
        <v>1839</v>
      </c>
      <c r="G161" s="251"/>
      <c r="H161" s="252" t="s">
        <v>19</v>
      </c>
      <c r="I161" s="254"/>
      <c r="J161" s="251"/>
      <c r="K161" s="251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249</v>
      </c>
      <c r="AU161" s="259" t="s">
        <v>81</v>
      </c>
      <c r="AV161" s="13" t="s">
        <v>79</v>
      </c>
      <c r="AW161" s="13" t="s">
        <v>33</v>
      </c>
      <c r="AX161" s="13" t="s">
        <v>72</v>
      </c>
      <c r="AY161" s="259" t="s">
        <v>236</v>
      </c>
    </row>
    <row r="162" s="13" customFormat="1">
      <c r="B162" s="250"/>
      <c r="C162" s="251"/>
      <c r="D162" s="229" t="s">
        <v>249</v>
      </c>
      <c r="E162" s="252" t="s">
        <v>19</v>
      </c>
      <c r="F162" s="253" t="s">
        <v>1839</v>
      </c>
      <c r="G162" s="251"/>
      <c r="H162" s="252" t="s">
        <v>19</v>
      </c>
      <c r="I162" s="254"/>
      <c r="J162" s="251"/>
      <c r="K162" s="251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249</v>
      </c>
      <c r="AU162" s="259" t="s">
        <v>81</v>
      </c>
      <c r="AV162" s="13" t="s">
        <v>79</v>
      </c>
      <c r="AW162" s="13" t="s">
        <v>33</v>
      </c>
      <c r="AX162" s="13" t="s">
        <v>72</v>
      </c>
      <c r="AY162" s="259" t="s">
        <v>236</v>
      </c>
    </row>
    <row r="163" s="13" customFormat="1">
      <c r="B163" s="250"/>
      <c r="C163" s="251"/>
      <c r="D163" s="229" t="s">
        <v>249</v>
      </c>
      <c r="E163" s="252" t="s">
        <v>19</v>
      </c>
      <c r="F163" s="253" t="s">
        <v>1883</v>
      </c>
      <c r="G163" s="251"/>
      <c r="H163" s="252" t="s">
        <v>19</v>
      </c>
      <c r="I163" s="254"/>
      <c r="J163" s="251"/>
      <c r="K163" s="251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249</v>
      </c>
      <c r="AU163" s="259" t="s">
        <v>81</v>
      </c>
      <c r="AV163" s="13" t="s">
        <v>79</v>
      </c>
      <c r="AW163" s="13" t="s">
        <v>33</v>
      </c>
      <c r="AX163" s="13" t="s">
        <v>72</v>
      </c>
      <c r="AY163" s="259" t="s">
        <v>236</v>
      </c>
    </row>
    <row r="164" s="12" customFormat="1">
      <c r="B164" s="233"/>
      <c r="C164" s="234"/>
      <c r="D164" s="229" t="s">
        <v>249</v>
      </c>
      <c r="E164" s="235" t="s">
        <v>19</v>
      </c>
      <c r="F164" s="236" t="s">
        <v>1884</v>
      </c>
      <c r="G164" s="234"/>
      <c r="H164" s="237">
        <v>23.920000000000002</v>
      </c>
      <c r="I164" s="238"/>
      <c r="J164" s="234"/>
      <c r="K164" s="234"/>
      <c r="L164" s="239"/>
      <c r="M164" s="240"/>
      <c r="N164" s="241"/>
      <c r="O164" s="241"/>
      <c r="P164" s="241"/>
      <c r="Q164" s="241"/>
      <c r="R164" s="241"/>
      <c r="S164" s="241"/>
      <c r="T164" s="242"/>
      <c r="AT164" s="243" t="s">
        <v>249</v>
      </c>
      <c r="AU164" s="243" t="s">
        <v>81</v>
      </c>
      <c r="AV164" s="12" t="s">
        <v>81</v>
      </c>
      <c r="AW164" s="12" t="s">
        <v>33</v>
      </c>
      <c r="AX164" s="12" t="s">
        <v>72</v>
      </c>
      <c r="AY164" s="243" t="s">
        <v>236</v>
      </c>
    </row>
    <row r="165" s="12" customFormat="1">
      <c r="B165" s="233"/>
      <c r="C165" s="234"/>
      <c r="D165" s="229" t="s">
        <v>249</v>
      </c>
      <c r="E165" s="235" t="s">
        <v>19</v>
      </c>
      <c r="F165" s="236" t="s">
        <v>1885</v>
      </c>
      <c r="G165" s="234"/>
      <c r="H165" s="237">
        <v>28.600000000000001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249</v>
      </c>
      <c r="AU165" s="243" t="s">
        <v>81</v>
      </c>
      <c r="AV165" s="12" t="s">
        <v>81</v>
      </c>
      <c r="AW165" s="12" t="s">
        <v>33</v>
      </c>
      <c r="AX165" s="12" t="s">
        <v>72</v>
      </c>
      <c r="AY165" s="243" t="s">
        <v>236</v>
      </c>
    </row>
    <row r="166" s="13" customFormat="1">
      <c r="B166" s="250"/>
      <c r="C166" s="251"/>
      <c r="D166" s="229" t="s">
        <v>249</v>
      </c>
      <c r="E166" s="252" t="s">
        <v>19</v>
      </c>
      <c r="F166" s="253" t="s">
        <v>1886</v>
      </c>
      <c r="G166" s="251"/>
      <c r="H166" s="252" t="s">
        <v>19</v>
      </c>
      <c r="I166" s="254"/>
      <c r="J166" s="251"/>
      <c r="K166" s="251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249</v>
      </c>
      <c r="AU166" s="259" t="s">
        <v>81</v>
      </c>
      <c r="AV166" s="13" t="s">
        <v>79</v>
      </c>
      <c r="AW166" s="13" t="s">
        <v>33</v>
      </c>
      <c r="AX166" s="13" t="s">
        <v>72</v>
      </c>
      <c r="AY166" s="259" t="s">
        <v>236</v>
      </c>
    </row>
    <row r="167" s="12" customFormat="1">
      <c r="B167" s="233"/>
      <c r="C167" s="234"/>
      <c r="D167" s="229" t="s">
        <v>249</v>
      </c>
      <c r="E167" s="235" t="s">
        <v>19</v>
      </c>
      <c r="F167" s="236" t="s">
        <v>1887</v>
      </c>
      <c r="G167" s="234"/>
      <c r="H167" s="237">
        <v>11.6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249</v>
      </c>
      <c r="AU167" s="243" t="s">
        <v>81</v>
      </c>
      <c r="AV167" s="12" t="s">
        <v>81</v>
      </c>
      <c r="AW167" s="12" t="s">
        <v>33</v>
      </c>
      <c r="AX167" s="12" t="s">
        <v>72</v>
      </c>
      <c r="AY167" s="243" t="s">
        <v>236</v>
      </c>
    </row>
    <row r="168" s="12" customFormat="1">
      <c r="B168" s="233"/>
      <c r="C168" s="234"/>
      <c r="D168" s="229" t="s">
        <v>249</v>
      </c>
      <c r="E168" s="235" t="s">
        <v>19</v>
      </c>
      <c r="F168" s="236" t="s">
        <v>1888</v>
      </c>
      <c r="G168" s="234"/>
      <c r="H168" s="237">
        <v>23.199999999999999</v>
      </c>
      <c r="I168" s="238"/>
      <c r="J168" s="234"/>
      <c r="K168" s="234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249</v>
      </c>
      <c r="AU168" s="243" t="s">
        <v>81</v>
      </c>
      <c r="AV168" s="12" t="s">
        <v>81</v>
      </c>
      <c r="AW168" s="12" t="s">
        <v>33</v>
      </c>
      <c r="AX168" s="12" t="s">
        <v>72</v>
      </c>
      <c r="AY168" s="243" t="s">
        <v>236</v>
      </c>
    </row>
    <row r="169" s="12" customFormat="1">
      <c r="B169" s="233"/>
      <c r="C169" s="234"/>
      <c r="D169" s="229" t="s">
        <v>249</v>
      </c>
      <c r="E169" s="235" t="s">
        <v>19</v>
      </c>
      <c r="F169" s="236" t="s">
        <v>1889</v>
      </c>
      <c r="G169" s="234"/>
      <c r="H169" s="237">
        <v>12.6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249</v>
      </c>
      <c r="AU169" s="243" t="s">
        <v>81</v>
      </c>
      <c r="AV169" s="12" t="s">
        <v>81</v>
      </c>
      <c r="AW169" s="12" t="s">
        <v>33</v>
      </c>
      <c r="AX169" s="12" t="s">
        <v>72</v>
      </c>
      <c r="AY169" s="243" t="s">
        <v>236</v>
      </c>
    </row>
    <row r="170" s="12" customFormat="1">
      <c r="B170" s="233"/>
      <c r="C170" s="234"/>
      <c r="D170" s="229" t="s">
        <v>249</v>
      </c>
      <c r="E170" s="235" t="s">
        <v>19</v>
      </c>
      <c r="F170" s="236" t="s">
        <v>1890</v>
      </c>
      <c r="G170" s="234"/>
      <c r="H170" s="237">
        <v>12.5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AT170" s="243" t="s">
        <v>249</v>
      </c>
      <c r="AU170" s="243" t="s">
        <v>81</v>
      </c>
      <c r="AV170" s="12" t="s">
        <v>81</v>
      </c>
      <c r="AW170" s="12" t="s">
        <v>33</v>
      </c>
      <c r="AX170" s="12" t="s">
        <v>72</v>
      </c>
      <c r="AY170" s="243" t="s">
        <v>236</v>
      </c>
    </row>
    <row r="171" s="12" customFormat="1">
      <c r="B171" s="233"/>
      <c r="C171" s="234"/>
      <c r="D171" s="229" t="s">
        <v>249</v>
      </c>
      <c r="E171" s="234"/>
      <c r="F171" s="236" t="s">
        <v>1914</v>
      </c>
      <c r="G171" s="234"/>
      <c r="H171" s="237">
        <v>213.59800000000001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249</v>
      </c>
      <c r="AU171" s="243" t="s">
        <v>81</v>
      </c>
      <c r="AV171" s="12" t="s">
        <v>81</v>
      </c>
      <c r="AW171" s="12" t="s">
        <v>4</v>
      </c>
      <c r="AX171" s="12" t="s">
        <v>79</v>
      </c>
      <c r="AY171" s="243" t="s">
        <v>236</v>
      </c>
    </row>
    <row r="172" s="1" customFormat="1" ht="16.5" customHeight="1">
      <c r="B172" s="39"/>
      <c r="C172" s="217" t="s">
        <v>315</v>
      </c>
      <c r="D172" s="217" t="s">
        <v>238</v>
      </c>
      <c r="E172" s="218" t="s">
        <v>1633</v>
      </c>
      <c r="F172" s="219" t="s">
        <v>1634</v>
      </c>
      <c r="G172" s="220" t="s">
        <v>241</v>
      </c>
      <c r="H172" s="221">
        <v>67.670000000000002</v>
      </c>
      <c r="I172" s="222"/>
      <c r="J172" s="223">
        <f>ROUND(I172*H172,2)</f>
        <v>0</v>
      </c>
      <c r="K172" s="219" t="s">
        <v>242</v>
      </c>
      <c r="L172" s="44"/>
      <c r="M172" s="224" t="s">
        <v>19</v>
      </c>
      <c r="N172" s="225" t="s">
        <v>43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243</v>
      </c>
      <c r="AT172" s="18" t="s">
        <v>238</v>
      </c>
      <c r="AU172" s="18" t="s">
        <v>81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243</v>
      </c>
      <c r="BM172" s="18" t="s">
        <v>1853</v>
      </c>
    </row>
    <row r="173" s="1" customFormat="1">
      <c r="B173" s="39"/>
      <c r="C173" s="40"/>
      <c r="D173" s="229" t="s">
        <v>245</v>
      </c>
      <c r="E173" s="40"/>
      <c r="F173" s="230" t="s">
        <v>1636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81</v>
      </c>
    </row>
    <row r="174" s="13" customFormat="1">
      <c r="B174" s="250"/>
      <c r="C174" s="251"/>
      <c r="D174" s="229" t="s">
        <v>249</v>
      </c>
      <c r="E174" s="252" t="s">
        <v>19</v>
      </c>
      <c r="F174" s="253" t="s">
        <v>1915</v>
      </c>
      <c r="G174" s="251"/>
      <c r="H174" s="252" t="s">
        <v>19</v>
      </c>
      <c r="I174" s="254"/>
      <c r="J174" s="251"/>
      <c r="K174" s="251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249</v>
      </c>
      <c r="AU174" s="259" t="s">
        <v>81</v>
      </c>
      <c r="AV174" s="13" t="s">
        <v>79</v>
      </c>
      <c r="AW174" s="13" t="s">
        <v>33</v>
      </c>
      <c r="AX174" s="13" t="s">
        <v>72</v>
      </c>
      <c r="AY174" s="259" t="s">
        <v>236</v>
      </c>
    </row>
    <row r="175" s="12" customFormat="1">
      <c r="B175" s="233"/>
      <c r="C175" s="234"/>
      <c r="D175" s="229" t="s">
        <v>249</v>
      </c>
      <c r="E175" s="235" t="s">
        <v>19</v>
      </c>
      <c r="F175" s="236" t="s">
        <v>1916</v>
      </c>
      <c r="G175" s="234"/>
      <c r="H175" s="237">
        <v>67.670000000000002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249</v>
      </c>
      <c r="AU175" s="243" t="s">
        <v>81</v>
      </c>
      <c r="AV175" s="12" t="s">
        <v>81</v>
      </c>
      <c r="AW175" s="12" t="s">
        <v>33</v>
      </c>
      <c r="AX175" s="12" t="s">
        <v>72</v>
      </c>
      <c r="AY175" s="243" t="s">
        <v>236</v>
      </c>
    </row>
    <row r="176" s="1" customFormat="1" ht="16.5" customHeight="1">
      <c r="B176" s="39"/>
      <c r="C176" s="260" t="s">
        <v>324</v>
      </c>
      <c r="D176" s="260" t="s">
        <v>680</v>
      </c>
      <c r="E176" s="261" t="s">
        <v>1917</v>
      </c>
      <c r="F176" s="262" t="s">
        <v>1918</v>
      </c>
      <c r="G176" s="263" t="s">
        <v>256</v>
      </c>
      <c r="H176" s="264">
        <v>135.34</v>
      </c>
      <c r="I176" s="265"/>
      <c r="J176" s="266">
        <f>ROUND(I176*H176,2)</f>
        <v>0</v>
      </c>
      <c r="K176" s="262" t="s">
        <v>242</v>
      </c>
      <c r="L176" s="267"/>
      <c r="M176" s="268" t="s">
        <v>19</v>
      </c>
      <c r="N176" s="269" t="s">
        <v>43</v>
      </c>
      <c r="O176" s="80"/>
      <c r="P176" s="226">
        <f>O176*H176</f>
        <v>0</v>
      </c>
      <c r="Q176" s="226">
        <v>1</v>
      </c>
      <c r="R176" s="226">
        <f>Q176*H176</f>
        <v>135.34</v>
      </c>
      <c r="S176" s="226">
        <v>0</v>
      </c>
      <c r="T176" s="227">
        <f>S176*H176</f>
        <v>0</v>
      </c>
      <c r="AR176" s="18" t="s">
        <v>305</v>
      </c>
      <c r="AT176" s="18" t="s">
        <v>680</v>
      </c>
      <c r="AU176" s="18" t="s">
        <v>81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243</v>
      </c>
      <c r="BM176" s="18" t="s">
        <v>1919</v>
      </c>
    </row>
    <row r="177" s="1" customFormat="1">
      <c r="B177" s="39"/>
      <c r="C177" s="40"/>
      <c r="D177" s="229" t="s">
        <v>245</v>
      </c>
      <c r="E177" s="40"/>
      <c r="F177" s="230" t="s">
        <v>1918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81</v>
      </c>
    </row>
    <row r="178" s="13" customFormat="1">
      <c r="B178" s="250"/>
      <c r="C178" s="251"/>
      <c r="D178" s="229" t="s">
        <v>249</v>
      </c>
      <c r="E178" s="252" t="s">
        <v>19</v>
      </c>
      <c r="F178" s="253" t="s">
        <v>1915</v>
      </c>
      <c r="G178" s="251"/>
      <c r="H178" s="252" t="s">
        <v>19</v>
      </c>
      <c r="I178" s="254"/>
      <c r="J178" s="251"/>
      <c r="K178" s="251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249</v>
      </c>
      <c r="AU178" s="259" t="s">
        <v>81</v>
      </c>
      <c r="AV178" s="13" t="s">
        <v>79</v>
      </c>
      <c r="AW178" s="13" t="s">
        <v>33</v>
      </c>
      <c r="AX178" s="13" t="s">
        <v>72</v>
      </c>
      <c r="AY178" s="259" t="s">
        <v>236</v>
      </c>
    </row>
    <row r="179" s="12" customFormat="1">
      <c r="B179" s="233"/>
      <c r="C179" s="234"/>
      <c r="D179" s="229" t="s">
        <v>249</v>
      </c>
      <c r="E179" s="235" t="s">
        <v>19</v>
      </c>
      <c r="F179" s="236" t="s">
        <v>1916</v>
      </c>
      <c r="G179" s="234"/>
      <c r="H179" s="237">
        <v>67.670000000000002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249</v>
      </c>
      <c r="AU179" s="243" t="s">
        <v>81</v>
      </c>
      <c r="AV179" s="12" t="s">
        <v>81</v>
      </c>
      <c r="AW179" s="12" t="s">
        <v>33</v>
      </c>
      <c r="AX179" s="12" t="s">
        <v>72</v>
      </c>
      <c r="AY179" s="243" t="s">
        <v>236</v>
      </c>
    </row>
    <row r="180" s="12" customFormat="1">
      <c r="B180" s="233"/>
      <c r="C180" s="234"/>
      <c r="D180" s="229" t="s">
        <v>249</v>
      </c>
      <c r="E180" s="234"/>
      <c r="F180" s="236" t="s">
        <v>1920</v>
      </c>
      <c r="G180" s="234"/>
      <c r="H180" s="237">
        <v>135.34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249</v>
      </c>
      <c r="AU180" s="243" t="s">
        <v>81</v>
      </c>
      <c r="AV180" s="12" t="s">
        <v>81</v>
      </c>
      <c r="AW180" s="12" t="s">
        <v>4</v>
      </c>
      <c r="AX180" s="12" t="s">
        <v>79</v>
      </c>
      <c r="AY180" s="243" t="s">
        <v>236</v>
      </c>
    </row>
    <row r="181" s="1" customFormat="1" ht="16.5" customHeight="1">
      <c r="B181" s="39"/>
      <c r="C181" s="217" t="s">
        <v>331</v>
      </c>
      <c r="D181" s="217" t="s">
        <v>238</v>
      </c>
      <c r="E181" s="218" t="s">
        <v>1854</v>
      </c>
      <c r="F181" s="219" t="s">
        <v>1855</v>
      </c>
      <c r="G181" s="220" t="s">
        <v>241</v>
      </c>
      <c r="H181" s="221">
        <v>21.896000000000001</v>
      </c>
      <c r="I181" s="222"/>
      <c r="J181" s="223">
        <f>ROUND(I181*H181,2)</f>
        <v>0</v>
      </c>
      <c r="K181" s="219" t="s">
        <v>242</v>
      </c>
      <c r="L181" s="44"/>
      <c r="M181" s="224" t="s">
        <v>19</v>
      </c>
      <c r="N181" s="225" t="s">
        <v>43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243</v>
      </c>
      <c r="AT181" s="18" t="s">
        <v>238</v>
      </c>
      <c r="AU181" s="18" t="s">
        <v>81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1856</v>
      </c>
    </row>
    <row r="182" s="1" customFormat="1">
      <c r="B182" s="39"/>
      <c r="C182" s="40"/>
      <c r="D182" s="229" t="s">
        <v>245</v>
      </c>
      <c r="E182" s="40"/>
      <c r="F182" s="230" t="s">
        <v>1857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81</v>
      </c>
    </row>
    <row r="183" s="13" customFormat="1">
      <c r="B183" s="250"/>
      <c r="C183" s="251"/>
      <c r="D183" s="229" t="s">
        <v>249</v>
      </c>
      <c r="E183" s="252" t="s">
        <v>19</v>
      </c>
      <c r="F183" s="253" t="s">
        <v>1921</v>
      </c>
      <c r="G183" s="251"/>
      <c r="H183" s="252" t="s">
        <v>19</v>
      </c>
      <c r="I183" s="254"/>
      <c r="J183" s="251"/>
      <c r="K183" s="251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249</v>
      </c>
      <c r="AU183" s="259" t="s">
        <v>81</v>
      </c>
      <c r="AV183" s="13" t="s">
        <v>79</v>
      </c>
      <c r="AW183" s="13" t="s">
        <v>33</v>
      </c>
      <c r="AX183" s="13" t="s">
        <v>72</v>
      </c>
      <c r="AY183" s="259" t="s">
        <v>236</v>
      </c>
    </row>
    <row r="184" s="12" customFormat="1">
      <c r="B184" s="233"/>
      <c r="C184" s="234"/>
      <c r="D184" s="229" t="s">
        <v>249</v>
      </c>
      <c r="E184" s="235" t="s">
        <v>19</v>
      </c>
      <c r="F184" s="236" t="s">
        <v>1922</v>
      </c>
      <c r="G184" s="234"/>
      <c r="H184" s="237">
        <v>8.9760000000000009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249</v>
      </c>
      <c r="AU184" s="243" t="s">
        <v>81</v>
      </c>
      <c r="AV184" s="12" t="s">
        <v>81</v>
      </c>
      <c r="AW184" s="12" t="s">
        <v>33</v>
      </c>
      <c r="AX184" s="12" t="s">
        <v>72</v>
      </c>
      <c r="AY184" s="243" t="s">
        <v>236</v>
      </c>
    </row>
    <row r="185" s="12" customFormat="1">
      <c r="B185" s="233"/>
      <c r="C185" s="234"/>
      <c r="D185" s="229" t="s">
        <v>249</v>
      </c>
      <c r="E185" s="235" t="s">
        <v>19</v>
      </c>
      <c r="F185" s="236" t="s">
        <v>1923</v>
      </c>
      <c r="G185" s="234"/>
      <c r="H185" s="237">
        <v>12.92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249</v>
      </c>
      <c r="AU185" s="243" t="s">
        <v>81</v>
      </c>
      <c r="AV185" s="12" t="s">
        <v>81</v>
      </c>
      <c r="AW185" s="12" t="s">
        <v>33</v>
      </c>
      <c r="AX185" s="12" t="s">
        <v>72</v>
      </c>
      <c r="AY185" s="243" t="s">
        <v>236</v>
      </c>
    </row>
    <row r="186" s="1" customFormat="1" ht="16.5" customHeight="1">
      <c r="B186" s="39"/>
      <c r="C186" s="260" t="s">
        <v>394</v>
      </c>
      <c r="D186" s="260" t="s">
        <v>680</v>
      </c>
      <c r="E186" s="261" t="s">
        <v>1641</v>
      </c>
      <c r="F186" s="262" t="s">
        <v>1642</v>
      </c>
      <c r="G186" s="263" t="s">
        <v>256</v>
      </c>
      <c r="H186" s="264">
        <v>43.792000000000002</v>
      </c>
      <c r="I186" s="265"/>
      <c r="J186" s="266">
        <f>ROUND(I186*H186,2)</f>
        <v>0</v>
      </c>
      <c r="K186" s="262" t="s">
        <v>242</v>
      </c>
      <c r="L186" s="267"/>
      <c r="M186" s="268" t="s">
        <v>19</v>
      </c>
      <c r="N186" s="269" t="s">
        <v>43</v>
      </c>
      <c r="O186" s="80"/>
      <c r="P186" s="226">
        <f>O186*H186</f>
        <v>0</v>
      </c>
      <c r="Q186" s="226">
        <v>1</v>
      </c>
      <c r="R186" s="226">
        <f>Q186*H186</f>
        <v>43.792000000000002</v>
      </c>
      <c r="S186" s="226">
        <v>0</v>
      </c>
      <c r="T186" s="227">
        <f>S186*H186</f>
        <v>0</v>
      </c>
      <c r="AR186" s="18" t="s">
        <v>305</v>
      </c>
      <c r="AT186" s="18" t="s">
        <v>680</v>
      </c>
      <c r="AU186" s="18" t="s">
        <v>81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1860</v>
      </c>
    </row>
    <row r="187" s="1" customFormat="1">
      <c r="B187" s="39"/>
      <c r="C187" s="40"/>
      <c r="D187" s="229" t="s">
        <v>245</v>
      </c>
      <c r="E187" s="40"/>
      <c r="F187" s="230" t="s">
        <v>1642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81</v>
      </c>
    </row>
    <row r="188" s="13" customFormat="1">
      <c r="B188" s="250"/>
      <c r="C188" s="251"/>
      <c r="D188" s="229" t="s">
        <v>249</v>
      </c>
      <c r="E188" s="252" t="s">
        <v>19</v>
      </c>
      <c r="F188" s="253" t="s">
        <v>1921</v>
      </c>
      <c r="G188" s="251"/>
      <c r="H188" s="252" t="s">
        <v>19</v>
      </c>
      <c r="I188" s="254"/>
      <c r="J188" s="251"/>
      <c r="K188" s="251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249</v>
      </c>
      <c r="AU188" s="259" t="s">
        <v>81</v>
      </c>
      <c r="AV188" s="13" t="s">
        <v>79</v>
      </c>
      <c r="AW188" s="13" t="s">
        <v>33</v>
      </c>
      <c r="AX188" s="13" t="s">
        <v>72</v>
      </c>
      <c r="AY188" s="259" t="s">
        <v>236</v>
      </c>
    </row>
    <row r="189" s="12" customFormat="1">
      <c r="B189" s="233"/>
      <c r="C189" s="234"/>
      <c r="D189" s="229" t="s">
        <v>249</v>
      </c>
      <c r="E189" s="235" t="s">
        <v>19</v>
      </c>
      <c r="F189" s="236" t="s">
        <v>1922</v>
      </c>
      <c r="G189" s="234"/>
      <c r="H189" s="237">
        <v>8.9760000000000009</v>
      </c>
      <c r="I189" s="238"/>
      <c r="J189" s="234"/>
      <c r="K189" s="234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249</v>
      </c>
      <c r="AU189" s="243" t="s">
        <v>81</v>
      </c>
      <c r="AV189" s="12" t="s">
        <v>81</v>
      </c>
      <c r="AW189" s="12" t="s">
        <v>33</v>
      </c>
      <c r="AX189" s="12" t="s">
        <v>72</v>
      </c>
      <c r="AY189" s="243" t="s">
        <v>236</v>
      </c>
    </row>
    <row r="190" s="12" customFormat="1">
      <c r="B190" s="233"/>
      <c r="C190" s="234"/>
      <c r="D190" s="229" t="s">
        <v>249</v>
      </c>
      <c r="E190" s="235" t="s">
        <v>19</v>
      </c>
      <c r="F190" s="236" t="s">
        <v>1923</v>
      </c>
      <c r="G190" s="234"/>
      <c r="H190" s="237">
        <v>12.92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249</v>
      </c>
      <c r="AU190" s="243" t="s">
        <v>81</v>
      </c>
      <c r="AV190" s="12" t="s">
        <v>81</v>
      </c>
      <c r="AW190" s="12" t="s">
        <v>33</v>
      </c>
      <c r="AX190" s="12" t="s">
        <v>72</v>
      </c>
      <c r="AY190" s="243" t="s">
        <v>236</v>
      </c>
    </row>
    <row r="191" s="12" customFormat="1">
      <c r="B191" s="233"/>
      <c r="C191" s="234"/>
      <c r="D191" s="229" t="s">
        <v>249</v>
      </c>
      <c r="E191" s="234"/>
      <c r="F191" s="236" t="s">
        <v>1924</v>
      </c>
      <c r="G191" s="234"/>
      <c r="H191" s="237">
        <v>43.792000000000002</v>
      </c>
      <c r="I191" s="238"/>
      <c r="J191" s="234"/>
      <c r="K191" s="234"/>
      <c r="L191" s="239"/>
      <c r="M191" s="240"/>
      <c r="N191" s="241"/>
      <c r="O191" s="241"/>
      <c r="P191" s="241"/>
      <c r="Q191" s="241"/>
      <c r="R191" s="241"/>
      <c r="S191" s="241"/>
      <c r="T191" s="242"/>
      <c r="AT191" s="243" t="s">
        <v>249</v>
      </c>
      <c r="AU191" s="243" t="s">
        <v>81</v>
      </c>
      <c r="AV191" s="12" t="s">
        <v>81</v>
      </c>
      <c r="AW191" s="12" t="s">
        <v>4</v>
      </c>
      <c r="AX191" s="12" t="s">
        <v>79</v>
      </c>
      <c r="AY191" s="243" t="s">
        <v>236</v>
      </c>
    </row>
    <row r="192" s="11" customFormat="1" ht="22.8" customHeight="1">
      <c r="B192" s="201"/>
      <c r="C192" s="202"/>
      <c r="D192" s="203" t="s">
        <v>71</v>
      </c>
      <c r="E192" s="215" t="s">
        <v>81</v>
      </c>
      <c r="F192" s="215" t="s">
        <v>1925</v>
      </c>
      <c r="G192" s="202"/>
      <c r="H192" s="202"/>
      <c r="I192" s="205"/>
      <c r="J192" s="216">
        <f>BK192</f>
        <v>0</v>
      </c>
      <c r="K192" s="202"/>
      <c r="L192" s="207"/>
      <c r="M192" s="208"/>
      <c r="N192" s="209"/>
      <c r="O192" s="209"/>
      <c r="P192" s="210">
        <f>SUM(P193:P195)</f>
        <v>0</v>
      </c>
      <c r="Q192" s="209"/>
      <c r="R192" s="210">
        <f>SUM(R193:R195)</f>
        <v>5.8908199999999997</v>
      </c>
      <c r="S192" s="209"/>
      <c r="T192" s="211">
        <f>SUM(T193:T195)</f>
        <v>0</v>
      </c>
      <c r="AR192" s="212" t="s">
        <v>79</v>
      </c>
      <c r="AT192" s="213" t="s">
        <v>71</v>
      </c>
      <c r="AU192" s="213" t="s">
        <v>79</v>
      </c>
      <c r="AY192" s="212" t="s">
        <v>236</v>
      </c>
      <c r="BK192" s="214">
        <f>SUM(BK193:BK195)</f>
        <v>0</v>
      </c>
    </row>
    <row r="193" s="1" customFormat="1" ht="16.5" customHeight="1">
      <c r="B193" s="39"/>
      <c r="C193" s="217" t="s">
        <v>400</v>
      </c>
      <c r="D193" s="217" t="s">
        <v>238</v>
      </c>
      <c r="E193" s="218" t="s">
        <v>1926</v>
      </c>
      <c r="F193" s="219" t="s">
        <v>1927</v>
      </c>
      <c r="G193" s="220" t="s">
        <v>318</v>
      </c>
      <c r="H193" s="221">
        <v>26</v>
      </c>
      <c r="I193" s="222"/>
      <c r="J193" s="223">
        <f>ROUND(I193*H193,2)</f>
        <v>0</v>
      </c>
      <c r="K193" s="219" t="s">
        <v>242</v>
      </c>
      <c r="L193" s="44"/>
      <c r="M193" s="224" t="s">
        <v>19</v>
      </c>
      <c r="N193" s="225" t="s">
        <v>43</v>
      </c>
      <c r="O193" s="80"/>
      <c r="P193" s="226">
        <f>O193*H193</f>
        <v>0</v>
      </c>
      <c r="Q193" s="226">
        <v>0.22656999999999999</v>
      </c>
      <c r="R193" s="226">
        <f>Q193*H193</f>
        <v>5.8908199999999997</v>
      </c>
      <c r="S193" s="226">
        <v>0</v>
      </c>
      <c r="T193" s="227">
        <f>S193*H193</f>
        <v>0</v>
      </c>
      <c r="AR193" s="18" t="s">
        <v>243</v>
      </c>
      <c r="AT193" s="18" t="s">
        <v>238</v>
      </c>
      <c r="AU193" s="18" t="s">
        <v>81</v>
      </c>
      <c r="AY193" s="18" t="s">
        <v>236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79</v>
      </c>
      <c r="BK193" s="228">
        <f>ROUND(I193*H193,2)</f>
        <v>0</v>
      </c>
      <c r="BL193" s="18" t="s">
        <v>243</v>
      </c>
      <c r="BM193" s="18" t="s">
        <v>1928</v>
      </c>
    </row>
    <row r="194" s="1" customFormat="1">
      <c r="B194" s="39"/>
      <c r="C194" s="40"/>
      <c r="D194" s="229" t="s">
        <v>245</v>
      </c>
      <c r="E194" s="40"/>
      <c r="F194" s="230" t="s">
        <v>1929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245</v>
      </c>
      <c r="AU194" s="18" t="s">
        <v>81</v>
      </c>
    </row>
    <row r="195" s="12" customFormat="1">
      <c r="B195" s="233"/>
      <c r="C195" s="234"/>
      <c r="D195" s="229" t="s">
        <v>249</v>
      </c>
      <c r="E195" s="235" t="s">
        <v>19</v>
      </c>
      <c r="F195" s="236" t="s">
        <v>1930</v>
      </c>
      <c r="G195" s="234"/>
      <c r="H195" s="237">
        <v>26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AT195" s="243" t="s">
        <v>249</v>
      </c>
      <c r="AU195" s="243" t="s">
        <v>81</v>
      </c>
      <c r="AV195" s="12" t="s">
        <v>81</v>
      </c>
      <c r="AW195" s="12" t="s">
        <v>33</v>
      </c>
      <c r="AX195" s="12" t="s">
        <v>72</v>
      </c>
      <c r="AY195" s="243" t="s">
        <v>236</v>
      </c>
    </row>
    <row r="196" s="11" customFormat="1" ht="22.8" customHeight="1">
      <c r="B196" s="201"/>
      <c r="C196" s="202"/>
      <c r="D196" s="203" t="s">
        <v>71</v>
      </c>
      <c r="E196" s="215" t="s">
        <v>243</v>
      </c>
      <c r="F196" s="215" t="s">
        <v>1644</v>
      </c>
      <c r="G196" s="202"/>
      <c r="H196" s="202"/>
      <c r="I196" s="205"/>
      <c r="J196" s="216">
        <f>BK196</f>
        <v>0</v>
      </c>
      <c r="K196" s="202"/>
      <c r="L196" s="207"/>
      <c r="M196" s="208"/>
      <c r="N196" s="209"/>
      <c r="O196" s="209"/>
      <c r="P196" s="210">
        <f>SUM(P197:P221)</f>
        <v>0</v>
      </c>
      <c r="Q196" s="209"/>
      <c r="R196" s="210">
        <f>SUM(R197:R221)</f>
        <v>0</v>
      </c>
      <c r="S196" s="209"/>
      <c r="T196" s="211">
        <f>SUM(T197:T221)</f>
        <v>0</v>
      </c>
      <c r="AR196" s="212" t="s">
        <v>79</v>
      </c>
      <c r="AT196" s="213" t="s">
        <v>71</v>
      </c>
      <c r="AU196" s="213" t="s">
        <v>79</v>
      </c>
      <c r="AY196" s="212" t="s">
        <v>236</v>
      </c>
      <c r="BK196" s="214">
        <f>SUM(BK197:BK221)</f>
        <v>0</v>
      </c>
    </row>
    <row r="197" s="1" customFormat="1" ht="16.5" customHeight="1">
      <c r="B197" s="39"/>
      <c r="C197" s="217" t="s">
        <v>8</v>
      </c>
      <c r="D197" s="217" t="s">
        <v>238</v>
      </c>
      <c r="E197" s="218" t="s">
        <v>1931</v>
      </c>
      <c r="F197" s="219" t="s">
        <v>1932</v>
      </c>
      <c r="G197" s="220" t="s">
        <v>264</v>
      </c>
      <c r="H197" s="221">
        <v>0.67000000000000004</v>
      </c>
      <c r="I197" s="222"/>
      <c r="J197" s="223">
        <f>ROUND(I197*H197,2)</f>
        <v>0</v>
      </c>
      <c r="K197" s="219" t="s">
        <v>242</v>
      </c>
      <c r="L197" s="44"/>
      <c r="M197" s="224" t="s">
        <v>19</v>
      </c>
      <c r="N197" s="225" t="s">
        <v>43</v>
      </c>
      <c r="O197" s="80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18" t="s">
        <v>243</v>
      </c>
      <c r="AT197" s="18" t="s">
        <v>238</v>
      </c>
      <c r="AU197" s="18" t="s">
        <v>81</v>
      </c>
      <c r="AY197" s="18" t="s">
        <v>236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8" t="s">
        <v>79</v>
      </c>
      <c r="BK197" s="228">
        <f>ROUND(I197*H197,2)</f>
        <v>0</v>
      </c>
      <c r="BL197" s="18" t="s">
        <v>243</v>
      </c>
      <c r="BM197" s="18" t="s">
        <v>1933</v>
      </c>
    </row>
    <row r="198" s="1" customFormat="1">
      <c r="B198" s="39"/>
      <c r="C198" s="40"/>
      <c r="D198" s="229" t="s">
        <v>245</v>
      </c>
      <c r="E198" s="40"/>
      <c r="F198" s="230" t="s">
        <v>1934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245</v>
      </c>
      <c r="AU198" s="18" t="s">
        <v>81</v>
      </c>
    </row>
    <row r="199" s="13" customFormat="1">
      <c r="B199" s="250"/>
      <c r="C199" s="251"/>
      <c r="D199" s="229" t="s">
        <v>249</v>
      </c>
      <c r="E199" s="252" t="s">
        <v>19</v>
      </c>
      <c r="F199" s="253" t="s">
        <v>1935</v>
      </c>
      <c r="G199" s="251"/>
      <c r="H199" s="252" t="s">
        <v>19</v>
      </c>
      <c r="I199" s="254"/>
      <c r="J199" s="251"/>
      <c r="K199" s="251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249</v>
      </c>
      <c r="AU199" s="259" t="s">
        <v>81</v>
      </c>
      <c r="AV199" s="13" t="s">
        <v>79</v>
      </c>
      <c r="AW199" s="13" t="s">
        <v>33</v>
      </c>
      <c r="AX199" s="13" t="s">
        <v>72</v>
      </c>
      <c r="AY199" s="259" t="s">
        <v>236</v>
      </c>
    </row>
    <row r="200" s="12" customFormat="1">
      <c r="B200" s="233"/>
      <c r="C200" s="234"/>
      <c r="D200" s="229" t="s">
        <v>249</v>
      </c>
      <c r="E200" s="235" t="s">
        <v>19</v>
      </c>
      <c r="F200" s="236" t="s">
        <v>1936</v>
      </c>
      <c r="G200" s="234"/>
      <c r="H200" s="237">
        <v>0.67000000000000004</v>
      </c>
      <c r="I200" s="238"/>
      <c r="J200" s="234"/>
      <c r="K200" s="234"/>
      <c r="L200" s="239"/>
      <c r="M200" s="240"/>
      <c r="N200" s="241"/>
      <c r="O200" s="241"/>
      <c r="P200" s="241"/>
      <c r="Q200" s="241"/>
      <c r="R200" s="241"/>
      <c r="S200" s="241"/>
      <c r="T200" s="242"/>
      <c r="AT200" s="243" t="s">
        <v>249</v>
      </c>
      <c r="AU200" s="243" t="s">
        <v>81</v>
      </c>
      <c r="AV200" s="12" t="s">
        <v>81</v>
      </c>
      <c r="AW200" s="12" t="s">
        <v>33</v>
      </c>
      <c r="AX200" s="12" t="s">
        <v>72</v>
      </c>
      <c r="AY200" s="243" t="s">
        <v>236</v>
      </c>
    </row>
    <row r="201" s="1" customFormat="1" ht="16.5" customHeight="1">
      <c r="B201" s="39"/>
      <c r="C201" s="217" t="s">
        <v>412</v>
      </c>
      <c r="D201" s="217" t="s">
        <v>238</v>
      </c>
      <c r="E201" s="218" t="s">
        <v>1937</v>
      </c>
      <c r="F201" s="219" t="s">
        <v>1938</v>
      </c>
      <c r="G201" s="220" t="s">
        <v>241</v>
      </c>
      <c r="H201" s="221">
        <v>1.5</v>
      </c>
      <c r="I201" s="222"/>
      <c r="J201" s="223">
        <f>ROUND(I201*H201,2)</f>
        <v>0</v>
      </c>
      <c r="K201" s="219" t="s">
        <v>242</v>
      </c>
      <c r="L201" s="44"/>
      <c r="M201" s="224" t="s">
        <v>19</v>
      </c>
      <c r="N201" s="225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243</v>
      </c>
      <c r="AT201" s="18" t="s">
        <v>238</v>
      </c>
      <c r="AU201" s="18" t="s">
        <v>81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243</v>
      </c>
      <c r="BM201" s="18" t="s">
        <v>1939</v>
      </c>
    </row>
    <row r="202" s="1" customFormat="1">
      <c r="B202" s="39"/>
      <c r="C202" s="40"/>
      <c r="D202" s="229" t="s">
        <v>245</v>
      </c>
      <c r="E202" s="40"/>
      <c r="F202" s="230" t="s">
        <v>1940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81</v>
      </c>
    </row>
    <row r="203" s="13" customFormat="1">
      <c r="B203" s="250"/>
      <c r="C203" s="251"/>
      <c r="D203" s="229" t="s">
        <v>249</v>
      </c>
      <c r="E203" s="252" t="s">
        <v>19</v>
      </c>
      <c r="F203" s="253" t="s">
        <v>1941</v>
      </c>
      <c r="G203" s="251"/>
      <c r="H203" s="252" t="s">
        <v>19</v>
      </c>
      <c r="I203" s="254"/>
      <c r="J203" s="251"/>
      <c r="K203" s="251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249</v>
      </c>
      <c r="AU203" s="259" t="s">
        <v>81</v>
      </c>
      <c r="AV203" s="13" t="s">
        <v>79</v>
      </c>
      <c r="AW203" s="13" t="s">
        <v>33</v>
      </c>
      <c r="AX203" s="13" t="s">
        <v>72</v>
      </c>
      <c r="AY203" s="259" t="s">
        <v>236</v>
      </c>
    </row>
    <row r="204" s="12" customFormat="1">
      <c r="B204" s="233"/>
      <c r="C204" s="234"/>
      <c r="D204" s="229" t="s">
        <v>249</v>
      </c>
      <c r="E204" s="235" t="s">
        <v>19</v>
      </c>
      <c r="F204" s="236" t="s">
        <v>1942</v>
      </c>
      <c r="G204" s="234"/>
      <c r="H204" s="237">
        <v>0.80000000000000004</v>
      </c>
      <c r="I204" s="238"/>
      <c r="J204" s="234"/>
      <c r="K204" s="234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249</v>
      </c>
      <c r="AU204" s="243" t="s">
        <v>81</v>
      </c>
      <c r="AV204" s="12" t="s">
        <v>81</v>
      </c>
      <c r="AW204" s="12" t="s">
        <v>33</v>
      </c>
      <c r="AX204" s="12" t="s">
        <v>72</v>
      </c>
      <c r="AY204" s="243" t="s">
        <v>236</v>
      </c>
    </row>
    <row r="205" s="12" customFormat="1">
      <c r="B205" s="233"/>
      <c r="C205" s="234"/>
      <c r="D205" s="229" t="s">
        <v>249</v>
      </c>
      <c r="E205" s="235" t="s">
        <v>19</v>
      </c>
      <c r="F205" s="236" t="s">
        <v>1943</v>
      </c>
      <c r="G205" s="234"/>
      <c r="H205" s="237">
        <v>0.29999999999999999</v>
      </c>
      <c r="I205" s="238"/>
      <c r="J205" s="234"/>
      <c r="K205" s="234"/>
      <c r="L205" s="239"/>
      <c r="M205" s="240"/>
      <c r="N205" s="241"/>
      <c r="O205" s="241"/>
      <c r="P205" s="241"/>
      <c r="Q205" s="241"/>
      <c r="R205" s="241"/>
      <c r="S205" s="241"/>
      <c r="T205" s="242"/>
      <c r="AT205" s="243" t="s">
        <v>249</v>
      </c>
      <c r="AU205" s="243" t="s">
        <v>81</v>
      </c>
      <c r="AV205" s="12" t="s">
        <v>81</v>
      </c>
      <c r="AW205" s="12" t="s">
        <v>33</v>
      </c>
      <c r="AX205" s="12" t="s">
        <v>72</v>
      </c>
      <c r="AY205" s="243" t="s">
        <v>236</v>
      </c>
    </row>
    <row r="206" s="12" customFormat="1">
      <c r="B206" s="233"/>
      <c r="C206" s="234"/>
      <c r="D206" s="229" t="s">
        <v>249</v>
      </c>
      <c r="E206" s="235" t="s">
        <v>19</v>
      </c>
      <c r="F206" s="236" t="s">
        <v>1944</v>
      </c>
      <c r="G206" s="234"/>
      <c r="H206" s="237">
        <v>0.40000000000000002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249</v>
      </c>
      <c r="AU206" s="243" t="s">
        <v>81</v>
      </c>
      <c r="AV206" s="12" t="s">
        <v>81</v>
      </c>
      <c r="AW206" s="12" t="s">
        <v>33</v>
      </c>
      <c r="AX206" s="12" t="s">
        <v>72</v>
      </c>
      <c r="AY206" s="243" t="s">
        <v>236</v>
      </c>
    </row>
    <row r="207" s="1" customFormat="1" ht="16.5" customHeight="1">
      <c r="B207" s="39"/>
      <c r="C207" s="217" t="s">
        <v>418</v>
      </c>
      <c r="D207" s="217" t="s">
        <v>238</v>
      </c>
      <c r="E207" s="218" t="s">
        <v>1645</v>
      </c>
      <c r="F207" s="219" t="s">
        <v>1646</v>
      </c>
      <c r="G207" s="220" t="s">
        <v>241</v>
      </c>
      <c r="H207" s="221">
        <v>6.4400000000000004</v>
      </c>
      <c r="I207" s="222"/>
      <c r="J207" s="223">
        <f>ROUND(I207*H207,2)</f>
        <v>0</v>
      </c>
      <c r="K207" s="219" t="s">
        <v>242</v>
      </c>
      <c r="L207" s="44"/>
      <c r="M207" s="224" t="s">
        <v>19</v>
      </c>
      <c r="N207" s="225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243</v>
      </c>
      <c r="AT207" s="18" t="s">
        <v>238</v>
      </c>
      <c r="AU207" s="18" t="s">
        <v>81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1945</v>
      </c>
    </row>
    <row r="208" s="1" customFormat="1">
      <c r="B208" s="39"/>
      <c r="C208" s="40"/>
      <c r="D208" s="229" t="s">
        <v>245</v>
      </c>
      <c r="E208" s="40"/>
      <c r="F208" s="230" t="s">
        <v>1648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81</v>
      </c>
    </row>
    <row r="209" s="1" customFormat="1">
      <c r="B209" s="39"/>
      <c r="C209" s="40"/>
      <c r="D209" s="229" t="s">
        <v>247</v>
      </c>
      <c r="E209" s="40"/>
      <c r="F209" s="232" t="s">
        <v>1946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247</v>
      </c>
      <c r="AU209" s="18" t="s">
        <v>81</v>
      </c>
    </row>
    <row r="210" s="13" customFormat="1">
      <c r="B210" s="250"/>
      <c r="C210" s="251"/>
      <c r="D210" s="229" t="s">
        <v>249</v>
      </c>
      <c r="E210" s="252" t="s">
        <v>19</v>
      </c>
      <c r="F210" s="253" t="s">
        <v>1947</v>
      </c>
      <c r="G210" s="251"/>
      <c r="H210" s="252" t="s">
        <v>19</v>
      </c>
      <c r="I210" s="254"/>
      <c r="J210" s="251"/>
      <c r="K210" s="251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249</v>
      </c>
      <c r="AU210" s="259" t="s">
        <v>81</v>
      </c>
      <c r="AV210" s="13" t="s">
        <v>79</v>
      </c>
      <c r="AW210" s="13" t="s">
        <v>33</v>
      </c>
      <c r="AX210" s="13" t="s">
        <v>72</v>
      </c>
      <c r="AY210" s="259" t="s">
        <v>236</v>
      </c>
    </row>
    <row r="211" s="12" customFormat="1">
      <c r="B211" s="233"/>
      <c r="C211" s="234"/>
      <c r="D211" s="229" t="s">
        <v>249</v>
      </c>
      <c r="E211" s="235" t="s">
        <v>19</v>
      </c>
      <c r="F211" s="236" t="s">
        <v>1948</v>
      </c>
      <c r="G211" s="234"/>
      <c r="H211" s="237">
        <v>2.6400000000000001</v>
      </c>
      <c r="I211" s="238"/>
      <c r="J211" s="234"/>
      <c r="K211" s="234"/>
      <c r="L211" s="239"/>
      <c r="M211" s="240"/>
      <c r="N211" s="241"/>
      <c r="O211" s="241"/>
      <c r="P211" s="241"/>
      <c r="Q211" s="241"/>
      <c r="R211" s="241"/>
      <c r="S211" s="241"/>
      <c r="T211" s="242"/>
      <c r="AT211" s="243" t="s">
        <v>249</v>
      </c>
      <c r="AU211" s="243" t="s">
        <v>81</v>
      </c>
      <c r="AV211" s="12" t="s">
        <v>81</v>
      </c>
      <c r="AW211" s="12" t="s">
        <v>33</v>
      </c>
      <c r="AX211" s="12" t="s">
        <v>72</v>
      </c>
      <c r="AY211" s="243" t="s">
        <v>236</v>
      </c>
    </row>
    <row r="212" s="12" customFormat="1">
      <c r="B212" s="233"/>
      <c r="C212" s="234"/>
      <c r="D212" s="229" t="s">
        <v>249</v>
      </c>
      <c r="E212" s="235" t="s">
        <v>19</v>
      </c>
      <c r="F212" s="236" t="s">
        <v>1949</v>
      </c>
      <c r="G212" s="234"/>
      <c r="H212" s="237">
        <v>3.7999999999999998</v>
      </c>
      <c r="I212" s="238"/>
      <c r="J212" s="234"/>
      <c r="K212" s="234"/>
      <c r="L212" s="239"/>
      <c r="M212" s="240"/>
      <c r="N212" s="241"/>
      <c r="O212" s="241"/>
      <c r="P212" s="241"/>
      <c r="Q212" s="241"/>
      <c r="R212" s="241"/>
      <c r="S212" s="241"/>
      <c r="T212" s="242"/>
      <c r="AT212" s="243" t="s">
        <v>249</v>
      </c>
      <c r="AU212" s="243" t="s">
        <v>81</v>
      </c>
      <c r="AV212" s="12" t="s">
        <v>81</v>
      </c>
      <c r="AW212" s="12" t="s">
        <v>33</v>
      </c>
      <c r="AX212" s="12" t="s">
        <v>72</v>
      </c>
      <c r="AY212" s="243" t="s">
        <v>236</v>
      </c>
    </row>
    <row r="213" s="1" customFormat="1" ht="16.5" customHeight="1">
      <c r="B213" s="39"/>
      <c r="C213" s="217" t="s">
        <v>424</v>
      </c>
      <c r="D213" s="217" t="s">
        <v>238</v>
      </c>
      <c r="E213" s="218" t="s">
        <v>1950</v>
      </c>
      <c r="F213" s="219" t="s">
        <v>1951</v>
      </c>
      <c r="G213" s="220" t="s">
        <v>241</v>
      </c>
      <c r="H213" s="221">
        <v>1.5</v>
      </c>
      <c r="I213" s="222"/>
      <c r="J213" s="223">
        <f>ROUND(I213*H213,2)</f>
        <v>0</v>
      </c>
      <c r="K213" s="219" t="s">
        <v>242</v>
      </c>
      <c r="L213" s="44"/>
      <c r="M213" s="224" t="s">
        <v>19</v>
      </c>
      <c r="N213" s="225" t="s">
        <v>43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243</v>
      </c>
      <c r="AT213" s="18" t="s">
        <v>238</v>
      </c>
      <c r="AU213" s="18" t="s">
        <v>81</v>
      </c>
      <c r="AY213" s="18" t="s">
        <v>236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79</v>
      </c>
      <c r="BK213" s="228">
        <f>ROUND(I213*H213,2)</f>
        <v>0</v>
      </c>
      <c r="BL213" s="18" t="s">
        <v>243</v>
      </c>
      <c r="BM213" s="18" t="s">
        <v>1952</v>
      </c>
    </row>
    <row r="214" s="1" customFormat="1">
      <c r="B214" s="39"/>
      <c r="C214" s="40"/>
      <c r="D214" s="229" t="s">
        <v>245</v>
      </c>
      <c r="E214" s="40"/>
      <c r="F214" s="230" t="s">
        <v>1953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245</v>
      </c>
      <c r="AU214" s="18" t="s">
        <v>81</v>
      </c>
    </row>
    <row r="215" s="13" customFormat="1">
      <c r="B215" s="250"/>
      <c r="C215" s="251"/>
      <c r="D215" s="229" t="s">
        <v>249</v>
      </c>
      <c r="E215" s="252" t="s">
        <v>19</v>
      </c>
      <c r="F215" s="253" t="s">
        <v>1954</v>
      </c>
      <c r="G215" s="251"/>
      <c r="H215" s="252" t="s">
        <v>19</v>
      </c>
      <c r="I215" s="254"/>
      <c r="J215" s="251"/>
      <c r="K215" s="251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249</v>
      </c>
      <c r="AU215" s="259" t="s">
        <v>81</v>
      </c>
      <c r="AV215" s="13" t="s">
        <v>79</v>
      </c>
      <c r="AW215" s="13" t="s">
        <v>33</v>
      </c>
      <c r="AX215" s="13" t="s">
        <v>72</v>
      </c>
      <c r="AY215" s="259" t="s">
        <v>236</v>
      </c>
    </row>
    <row r="216" s="12" customFormat="1">
      <c r="B216" s="233"/>
      <c r="C216" s="234"/>
      <c r="D216" s="229" t="s">
        <v>249</v>
      </c>
      <c r="E216" s="235" t="s">
        <v>19</v>
      </c>
      <c r="F216" s="236" t="s">
        <v>1942</v>
      </c>
      <c r="G216" s="234"/>
      <c r="H216" s="237">
        <v>0.80000000000000004</v>
      </c>
      <c r="I216" s="238"/>
      <c r="J216" s="234"/>
      <c r="K216" s="234"/>
      <c r="L216" s="239"/>
      <c r="M216" s="240"/>
      <c r="N216" s="241"/>
      <c r="O216" s="241"/>
      <c r="P216" s="241"/>
      <c r="Q216" s="241"/>
      <c r="R216" s="241"/>
      <c r="S216" s="241"/>
      <c r="T216" s="242"/>
      <c r="AT216" s="243" t="s">
        <v>249</v>
      </c>
      <c r="AU216" s="243" t="s">
        <v>81</v>
      </c>
      <c r="AV216" s="12" t="s">
        <v>81</v>
      </c>
      <c r="AW216" s="12" t="s">
        <v>33</v>
      </c>
      <c r="AX216" s="12" t="s">
        <v>72</v>
      </c>
      <c r="AY216" s="243" t="s">
        <v>236</v>
      </c>
    </row>
    <row r="217" s="12" customFormat="1">
      <c r="B217" s="233"/>
      <c r="C217" s="234"/>
      <c r="D217" s="229" t="s">
        <v>249</v>
      </c>
      <c r="E217" s="235" t="s">
        <v>19</v>
      </c>
      <c r="F217" s="236" t="s">
        <v>1943</v>
      </c>
      <c r="G217" s="234"/>
      <c r="H217" s="237">
        <v>0.29999999999999999</v>
      </c>
      <c r="I217" s="238"/>
      <c r="J217" s="234"/>
      <c r="K217" s="234"/>
      <c r="L217" s="239"/>
      <c r="M217" s="240"/>
      <c r="N217" s="241"/>
      <c r="O217" s="241"/>
      <c r="P217" s="241"/>
      <c r="Q217" s="241"/>
      <c r="R217" s="241"/>
      <c r="S217" s="241"/>
      <c r="T217" s="242"/>
      <c r="AT217" s="243" t="s">
        <v>249</v>
      </c>
      <c r="AU217" s="243" t="s">
        <v>81</v>
      </c>
      <c r="AV217" s="12" t="s">
        <v>81</v>
      </c>
      <c r="AW217" s="12" t="s">
        <v>33</v>
      </c>
      <c r="AX217" s="12" t="s">
        <v>72</v>
      </c>
      <c r="AY217" s="243" t="s">
        <v>236</v>
      </c>
    </row>
    <row r="218" s="12" customFormat="1">
      <c r="B218" s="233"/>
      <c r="C218" s="234"/>
      <c r="D218" s="229" t="s">
        <v>249</v>
      </c>
      <c r="E218" s="235" t="s">
        <v>19</v>
      </c>
      <c r="F218" s="236" t="s">
        <v>1944</v>
      </c>
      <c r="G218" s="234"/>
      <c r="H218" s="237">
        <v>0.40000000000000002</v>
      </c>
      <c r="I218" s="238"/>
      <c r="J218" s="234"/>
      <c r="K218" s="234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249</v>
      </c>
      <c r="AU218" s="243" t="s">
        <v>81</v>
      </c>
      <c r="AV218" s="12" t="s">
        <v>81</v>
      </c>
      <c r="AW218" s="12" t="s">
        <v>33</v>
      </c>
      <c r="AX218" s="12" t="s">
        <v>72</v>
      </c>
      <c r="AY218" s="243" t="s">
        <v>236</v>
      </c>
    </row>
    <row r="219" s="1" customFormat="1" ht="16.5" customHeight="1">
      <c r="B219" s="39"/>
      <c r="C219" s="217" t="s">
        <v>430</v>
      </c>
      <c r="D219" s="217" t="s">
        <v>238</v>
      </c>
      <c r="E219" s="218" t="s">
        <v>1955</v>
      </c>
      <c r="F219" s="219" t="s">
        <v>1956</v>
      </c>
      <c r="G219" s="220" t="s">
        <v>241</v>
      </c>
      <c r="H219" s="221">
        <v>0.040000000000000001</v>
      </c>
      <c r="I219" s="222"/>
      <c r="J219" s="223">
        <f>ROUND(I219*H219,2)</f>
        <v>0</v>
      </c>
      <c r="K219" s="219" t="s">
        <v>19</v>
      </c>
      <c r="L219" s="44"/>
      <c r="M219" s="224" t="s">
        <v>19</v>
      </c>
      <c r="N219" s="225" t="s">
        <v>43</v>
      </c>
      <c r="O219" s="80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18" t="s">
        <v>243</v>
      </c>
      <c r="AT219" s="18" t="s">
        <v>238</v>
      </c>
      <c r="AU219" s="18" t="s">
        <v>81</v>
      </c>
      <c r="AY219" s="18" t="s">
        <v>236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79</v>
      </c>
      <c r="BK219" s="228">
        <f>ROUND(I219*H219,2)</f>
        <v>0</v>
      </c>
      <c r="BL219" s="18" t="s">
        <v>243</v>
      </c>
      <c r="BM219" s="18" t="s">
        <v>1957</v>
      </c>
    </row>
    <row r="220" s="1" customFormat="1">
      <c r="B220" s="39"/>
      <c r="C220" s="40"/>
      <c r="D220" s="229" t="s">
        <v>245</v>
      </c>
      <c r="E220" s="40"/>
      <c r="F220" s="230" t="s">
        <v>1956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245</v>
      </c>
      <c r="AU220" s="18" t="s">
        <v>81</v>
      </c>
    </row>
    <row r="221" s="12" customFormat="1">
      <c r="B221" s="233"/>
      <c r="C221" s="234"/>
      <c r="D221" s="229" t="s">
        <v>249</v>
      </c>
      <c r="E221" s="235" t="s">
        <v>19</v>
      </c>
      <c r="F221" s="236" t="s">
        <v>1958</v>
      </c>
      <c r="G221" s="234"/>
      <c r="H221" s="237">
        <v>0.040000000000000001</v>
      </c>
      <c r="I221" s="238"/>
      <c r="J221" s="234"/>
      <c r="K221" s="234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249</v>
      </c>
      <c r="AU221" s="243" t="s">
        <v>81</v>
      </c>
      <c r="AV221" s="12" t="s">
        <v>81</v>
      </c>
      <c r="AW221" s="12" t="s">
        <v>33</v>
      </c>
      <c r="AX221" s="12" t="s">
        <v>72</v>
      </c>
      <c r="AY221" s="243" t="s">
        <v>236</v>
      </c>
    </row>
    <row r="222" s="11" customFormat="1" ht="22.8" customHeight="1">
      <c r="B222" s="201"/>
      <c r="C222" s="202"/>
      <c r="D222" s="203" t="s">
        <v>71</v>
      </c>
      <c r="E222" s="215" t="s">
        <v>286</v>
      </c>
      <c r="F222" s="215" t="s">
        <v>1959</v>
      </c>
      <c r="G222" s="202"/>
      <c r="H222" s="202"/>
      <c r="I222" s="205"/>
      <c r="J222" s="216">
        <f>BK222</f>
        <v>0</v>
      </c>
      <c r="K222" s="202"/>
      <c r="L222" s="207"/>
      <c r="M222" s="208"/>
      <c r="N222" s="209"/>
      <c r="O222" s="209"/>
      <c r="P222" s="210">
        <f>SUM(P223:P229)</f>
        <v>0</v>
      </c>
      <c r="Q222" s="209"/>
      <c r="R222" s="210">
        <f>SUM(R223:R229)</f>
        <v>0.28251720000000002</v>
      </c>
      <c r="S222" s="209"/>
      <c r="T222" s="211">
        <f>SUM(T223:T229)</f>
        <v>0</v>
      </c>
      <c r="AR222" s="212" t="s">
        <v>79</v>
      </c>
      <c r="AT222" s="213" t="s">
        <v>71</v>
      </c>
      <c r="AU222" s="213" t="s">
        <v>79</v>
      </c>
      <c r="AY222" s="212" t="s">
        <v>236</v>
      </c>
      <c r="BK222" s="214">
        <f>SUM(BK223:BK229)</f>
        <v>0</v>
      </c>
    </row>
    <row r="223" s="1" customFormat="1" ht="16.5" customHeight="1">
      <c r="B223" s="39"/>
      <c r="C223" s="217" t="s">
        <v>436</v>
      </c>
      <c r="D223" s="217" t="s">
        <v>238</v>
      </c>
      <c r="E223" s="218" t="s">
        <v>1960</v>
      </c>
      <c r="F223" s="219" t="s">
        <v>1961</v>
      </c>
      <c r="G223" s="220" t="s">
        <v>264</v>
      </c>
      <c r="H223" s="221">
        <v>0.67000000000000004</v>
      </c>
      <c r="I223" s="222"/>
      <c r="J223" s="223">
        <f>ROUND(I223*H223,2)</f>
        <v>0</v>
      </c>
      <c r="K223" s="219" t="s">
        <v>242</v>
      </c>
      <c r="L223" s="44"/>
      <c r="M223" s="224" t="s">
        <v>19</v>
      </c>
      <c r="N223" s="225" t="s">
        <v>43</v>
      </c>
      <c r="O223" s="80"/>
      <c r="P223" s="226">
        <f>O223*H223</f>
        <v>0</v>
      </c>
      <c r="Q223" s="226">
        <v>0.19536000000000001</v>
      </c>
      <c r="R223" s="226">
        <f>Q223*H223</f>
        <v>0.13089120000000001</v>
      </c>
      <c r="S223" s="226">
        <v>0</v>
      </c>
      <c r="T223" s="227">
        <f>S223*H223</f>
        <v>0</v>
      </c>
      <c r="AR223" s="18" t="s">
        <v>243</v>
      </c>
      <c r="AT223" s="18" t="s">
        <v>238</v>
      </c>
      <c r="AU223" s="18" t="s">
        <v>81</v>
      </c>
      <c r="AY223" s="18" t="s">
        <v>236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79</v>
      </c>
      <c r="BK223" s="228">
        <f>ROUND(I223*H223,2)</f>
        <v>0</v>
      </c>
      <c r="BL223" s="18" t="s">
        <v>243</v>
      </c>
      <c r="BM223" s="18" t="s">
        <v>1962</v>
      </c>
    </row>
    <row r="224" s="1" customFormat="1">
      <c r="B224" s="39"/>
      <c r="C224" s="40"/>
      <c r="D224" s="229" t="s">
        <v>245</v>
      </c>
      <c r="E224" s="40"/>
      <c r="F224" s="230" t="s">
        <v>1963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245</v>
      </c>
      <c r="AU224" s="18" t="s">
        <v>81</v>
      </c>
    </row>
    <row r="225" s="13" customFormat="1">
      <c r="B225" s="250"/>
      <c r="C225" s="251"/>
      <c r="D225" s="229" t="s">
        <v>249</v>
      </c>
      <c r="E225" s="252" t="s">
        <v>19</v>
      </c>
      <c r="F225" s="253" t="s">
        <v>1935</v>
      </c>
      <c r="G225" s="251"/>
      <c r="H225" s="252" t="s">
        <v>19</v>
      </c>
      <c r="I225" s="254"/>
      <c r="J225" s="251"/>
      <c r="K225" s="251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249</v>
      </c>
      <c r="AU225" s="259" t="s">
        <v>81</v>
      </c>
      <c r="AV225" s="13" t="s">
        <v>79</v>
      </c>
      <c r="AW225" s="13" t="s">
        <v>33</v>
      </c>
      <c r="AX225" s="13" t="s">
        <v>72</v>
      </c>
      <c r="AY225" s="259" t="s">
        <v>236</v>
      </c>
    </row>
    <row r="226" s="12" customFormat="1">
      <c r="B226" s="233"/>
      <c r="C226" s="234"/>
      <c r="D226" s="229" t="s">
        <v>249</v>
      </c>
      <c r="E226" s="235" t="s">
        <v>19</v>
      </c>
      <c r="F226" s="236" t="s">
        <v>1964</v>
      </c>
      <c r="G226" s="234"/>
      <c r="H226" s="237">
        <v>0.67000000000000004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249</v>
      </c>
      <c r="AU226" s="243" t="s">
        <v>81</v>
      </c>
      <c r="AV226" s="12" t="s">
        <v>81</v>
      </c>
      <c r="AW226" s="12" t="s">
        <v>33</v>
      </c>
      <c r="AX226" s="12" t="s">
        <v>72</v>
      </c>
      <c r="AY226" s="243" t="s">
        <v>236</v>
      </c>
    </row>
    <row r="227" s="1" customFormat="1" ht="16.5" customHeight="1">
      <c r="B227" s="39"/>
      <c r="C227" s="260" t="s">
        <v>7</v>
      </c>
      <c r="D227" s="260" t="s">
        <v>680</v>
      </c>
      <c r="E227" s="261" t="s">
        <v>1965</v>
      </c>
      <c r="F227" s="262" t="s">
        <v>1966</v>
      </c>
      <c r="G227" s="263" t="s">
        <v>264</v>
      </c>
      <c r="H227" s="264">
        <v>0.68300000000000005</v>
      </c>
      <c r="I227" s="265"/>
      <c r="J227" s="266">
        <f>ROUND(I227*H227,2)</f>
        <v>0</v>
      </c>
      <c r="K227" s="262" t="s">
        <v>242</v>
      </c>
      <c r="L227" s="267"/>
      <c r="M227" s="268" t="s">
        <v>19</v>
      </c>
      <c r="N227" s="269" t="s">
        <v>43</v>
      </c>
      <c r="O227" s="80"/>
      <c r="P227" s="226">
        <f>O227*H227</f>
        <v>0</v>
      </c>
      <c r="Q227" s="226">
        <v>0.222</v>
      </c>
      <c r="R227" s="226">
        <f>Q227*H227</f>
        <v>0.15162600000000001</v>
      </c>
      <c r="S227" s="226">
        <v>0</v>
      </c>
      <c r="T227" s="227">
        <f>S227*H227</f>
        <v>0</v>
      </c>
      <c r="AR227" s="18" t="s">
        <v>305</v>
      </c>
      <c r="AT227" s="18" t="s">
        <v>680</v>
      </c>
      <c r="AU227" s="18" t="s">
        <v>81</v>
      </c>
      <c r="AY227" s="18" t="s">
        <v>236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79</v>
      </c>
      <c r="BK227" s="228">
        <f>ROUND(I227*H227,2)</f>
        <v>0</v>
      </c>
      <c r="BL227" s="18" t="s">
        <v>243</v>
      </c>
      <c r="BM227" s="18" t="s">
        <v>1967</v>
      </c>
    </row>
    <row r="228" s="1" customFormat="1">
      <c r="B228" s="39"/>
      <c r="C228" s="40"/>
      <c r="D228" s="229" t="s">
        <v>245</v>
      </c>
      <c r="E228" s="40"/>
      <c r="F228" s="230" t="s">
        <v>1966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245</v>
      </c>
      <c r="AU228" s="18" t="s">
        <v>81</v>
      </c>
    </row>
    <row r="229" s="12" customFormat="1">
      <c r="B229" s="233"/>
      <c r="C229" s="234"/>
      <c r="D229" s="229" t="s">
        <v>249</v>
      </c>
      <c r="E229" s="234"/>
      <c r="F229" s="236" t="s">
        <v>1968</v>
      </c>
      <c r="G229" s="234"/>
      <c r="H229" s="237">
        <v>0.68300000000000005</v>
      </c>
      <c r="I229" s="238"/>
      <c r="J229" s="234"/>
      <c r="K229" s="234"/>
      <c r="L229" s="239"/>
      <c r="M229" s="240"/>
      <c r="N229" s="241"/>
      <c r="O229" s="241"/>
      <c r="P229" s="241"/>
      <c r="Q229" s="241"/>
      <c r="R229" s="241"/>
      <c r="S229" s="241"/>
      <c r="T229" s="242"/>
      <c r="AT229" s="243" t="s">
        <v>249</v>
      </c>
      <c r="AU229" s="243" t="s">
        <v>81</v>
      </c>
      <c r="AV229" s="12" t="s">
        <v>81</v>
      </c>
      <c r="AW229" s="12" t="s">
        <v>4</v>
      </c>
      <c r="AX229" s="12" t="s">
        <v>79</v>
      </c>
      <c r="AY229" s="243" t="s">
        <v>236</v>
      </c>
    </row>
    <row r="230" s="11" customFormat="1" ht="22.8" customHeight="1">
      <c r="B230" s="201"/>
      <c r="C230" s="202"/>
      <c r="D230" s="203" t="s">
        <v>71</v>
      </c>
      <c r="E230" s="215" t="s">
        <v>305</v>
      </c>
      <c r="F230" s="215" t="s">
        <v>444</v>
      </c>
      <c r="G230" s="202"/>
      <c r="H230" s="202"/>
      <c r="I230" s="205"/>
      <c r="J230" s="216">
        <f>BK230</f>
        <v>0</v>
      </c>
      <c r="K230" s="202"/>
      <c r="L230" s="207"/>
      <c r="M230" s="208"/>
      <c r="N230" s="209"/>
      <c r="O230" s="209"/>
      <c r="P230" s="210">
        <f>SUM(P231:P326)</f>
        <v>0</v>
      </c>
      <c r="Q230" s="209"/>
      <c r="R230" s="210">
        <f>SUM(R231:R326)</f>
        <v>21.249389999999998</v>
      </c>
      <c r="S230" s="209"/>
      <c r="T230" s="211">
        <f>SUM(T231:T326)</f>
        <v>0</v>
      </c>
      <c r="AR230" s="212" t="s">
        <v>79</v>
      </c>
      <c r="AT230" s="213" t="s">
        <v>71</v>
      </c>
      <c r="AU230" s="213" t="s">
        <v>79</v>
      </c>
      <c r="AY230" s="212" t="s">
        <v>236</v>
      </c>
      <c r="BK230" s="214">
        <f>SUM(BK231:BK326)</f>
        <v>0</v>
      </c>
    </row>
    <row r="231" s="1" customFormat="1" ht="16.5" customHeight="1">
      <c r="B231" s="39"/>
      <c r="C231" s="217" t="s">
        <v>445</v>
      </c>
      <c r="D231" s="217" t="s">
        <v>238</v>
      </c>
      <c r="E231" s="218" t="s">
        <v>1862</v>
      </c>
      <c r="F231" s="219" t="s">
        <v>1863</v>
      </c>
      <c r="G231" s="220" t="s">
        <v>318</v>
      </c>
      <c r="H231" s="221">
        <v>114</v>
      </c>
      <c r="I231" s="222"/>
      <c r="J231" s="223">
        <f>ROUND(I231*H231,2)</f>
        <v>0</v>
      </c>
      <c r="K231" s="219" t="s">
        <v>242</v>
      </c>
      <c r="L231" s="44"/>
      <c r="M231" s="224" t="s">
        <v>19</v>
      </c>
      <c r="N231" s="225" t="s">
        <v>43</v>
      </c>
      <c r="O231" s="80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AR231" s="18" t="s">
        <v>243</v>
      </c>
      <c r="AT231" s="18" t="s">
        <v>238</v>
      </c>
      <c r="AU231" s="18" t="s">
        <v>81</v>
      </c>
      <c r="AY231" s="18" t="s">
        <v>236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79</v>
      </c>
      <c r="BK231" s="228">
        <f>ROUND(I231*H231,2)</f>
        <v>0</v>
      </c>
      <c r="BL231" s="18" t="s">
        <v>243</v>
      </c>
      <c r="BM231" s="18" t="s">
        <v>1864</v>
      </c>
    </row>
    <row r="232" s="1" customFormat="1">
      <c r="B232" s="39"/>
      <c r="C232" s="40"/>
      <c r="D232" s="229" t="s">
        <v>245</v>
      </c>
      <c r="E232" s="40"/>
      <c r="F232" s="230" t="s">
        <v>1865</v>
      </c>
      <c r="G232" s="40"/>
      <c r="H232" s="40"/>
      <c r="I232" s="144"/>
      <c r="J232" s="40"/>
      <c r="K232" s="40"/>
      <c r="L232" s="44"/>
      <c r="M232" s="231"/>
      <c r="N232" s="80"/>
      <c r="O232" s="80"/>
      <c r="P232" s="80"/>
      <c r="Q232" s="80"/>
      <c r="R232" s="80"/>
      <c r="S232" s="80"/>
      <c r="T232" s="81"/>
      <c r="AT232" s="18" t="s">
        <v>245</v>
      </c>
      <c r="AU232" s="18" t="s">
        <v>81</v>
      </c>
    </row>
    <row r="233" s="12" customFormat="1">
      <c r="B233" s="233"/>
      <c r="C233" s="234"/>
      <c r="D233" s="229" t="s">
        <v>249</v>
      </c>
      <c r="E233" s="235" t="s">
        <v>19</v>
      </c>
      <c r="F233" s="236" t="s">
        <v>1969</v>
      </c>
      <c r="G233" s="234"/>
      <c r="H233" s="237">
        <v>114</v>
      </c>
      <c r="I233" s="238"/>
      <c r="J233" s="234"/>
      <c r="K233" s="234"/>
      <c r="L233" s="239"/>
      <c r="M233" s="240"/>
      <c r="N233" s="241"/>
      <c r="O233" s="241"/>
      <c r="P233" s="241"/>
      <c r="Q233" s="241"/>
      <c r="R233" s="241"/>
      <c r="S233" s="241"/>
      <c r="T233" s="242"/>
      <c r="AT233" s="243" t="s">
        <v>249</v>
      </c>
      <c r="AU233" s="243" t="s">
        <v>81</v>
      </c>
      <c r="AV233" s="12" t="s">
        <v>81</v>
      </c>
      <c r="AW233" s="12" t="s">
        <v>33</v>
      </c>
      <c r="AX233" s="12" t="s">
        <v>72</v>
      </c>
      <c r="AY233" s="243" t="s">
        <v>236</v>
      </c>
    </row>
    <row r="234" s="1" customFormat="1" ht="16.5" customHeight="1">
      <c r="B234" s="39"/>
      <c r="C234" s="260" t="s">
        <v>452</v>
      </c>
      <c r="D234" s="260" t="s">
        <v>680</v>
      </c>
      <c r="E234" s="261" t="s">
        <v>1867</v>
      </c>
      <c r="F234" s="262" t="s">
        <v>1868</v>
      </c>
      <c r="G234" s="263" t="s">
        <v>318</v>
      </c>
      <c r="H234" s="264">
        <v>114</v>
      </c>
      <c r="I234" s="265"/>
      <c r="J234" s="266">
        <f>ROUND(I234*H234,2)</f>
        <v>0</v>
      </c>
      <c r="K234" s="262" t="s">
        <v>242</v>
      </c>
      <c r="L234" s="267"/>
      <c r="M234" s="268" t="s">
        <v>19</v>
      </c>
      <c r="N234" s="269" t="s">
        <v>43</v>
      </c>
      <c r="O234" s="80"/>
      <c r="P234" s="226">
        <f>O234*H234</f>
        <v>0</v>
      </c>
      <c r="Q234" s="226">
        <v>0.00042999999999999999</v>
      </c>
      <c r="R234" s="226">
        <f>Q234*H234</f>
        <v>0.049020000000000001</v>
      </c>
      <c r="S234" s="226">
        <v>0</v>
      </c>
      <c r="T234" s="227">
        <f>S234*H234</f>
        <v>0</v>
      </c>
      <c r="AR234" s="18" t="s">
        <v>305</v>
      </c>
      <c r="AT234" s="18" t="s">
        <v>680</v>
      </c>
      <c r="AU234" s="18" t="s">
        <v>81</v>
      </c>
      <c r="AY234" s="18" t="s">
        <v>236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79</v>
      </c>
      <c r="BK234" s="228">
        <f>ROUND(I234*H234,2)</f>
        <v>0</v>
      </c>
      <c r="BL234" s="18" t="s">
        <v>243</v>
      </c>
      <c r="BM234" s="18" t="s">
        <v>1869</v>
      </c>
    </row>
    <row r="235" s="1" customFormat="1">
      <c r="B235" s="39"/>
      <c r="C235" s="40"/>
      <c r="D235" s="229" t="s">
        <v>245</v>
      </c>
      <c r="E235" s="40"/>
      <c r="F235" s="230" t="s">
        <v>1868</v>
      </c>
      <c r="G235" s="40"/>
      <c r="H235" s="40"/>
      <c r="I235" s="144"/>
      <c r="J235" s="40"/>
      <c r="K235" s="40"/>
      <c r="L235" s="44"/>
      <c r="M235" s="231"/>
      <c r="N235" s="80"/>
      <c r="O235" s="80"/>
      <c r="P235" s="80"/>
      <c r="Q235" s="80"/>
      <c r="R235" s="80"/>
      <c r="S235" s="80"/>
      <c r="T235" s="81"/>
      <c r="AT235" s="18" t="s">
        <v>245</v>
      </c>
      <c r="AU235" s="18" t="s">
        <v>81</v>
      </c>
    </row>
    <row r="236" s="12" customFormat="1">
      <c r="B236" s="233"/>
      <c r="C236" s="234"/>
      <c r="D236" s="229" t="s">
        <v>249</v>
      </c>
      <c r="E236" s="235" t="s">
        <v>19</v>
      </c>
      <c r="F236" s="236" t="s">
        <v>1969</v>
      </c>
      <c r="G236" s="234"/>
      <c r="H236" s="237">
        <v>114</v>
      </c>
      <c r="I236" s="238"/>
      <c r="J236" s="234"/>
      <c r="K236" s="234"/>
      <c r="L236" s="239"/>
      <c r="M236" s="240"/>
      <c r="N236" s="241"/>
      <c r="O236" s="241"/>
      <c r="P236" s="241"/>
      <c r="Q236" s="241"/>
      <c r="R236" s="241"/>
      <c r="S236" s="241"/>
      <c r="T236" s="242"/>
      <c r="AT236" s="243" t="s">
        <v>249</v>
      </c>
      <c r="AU236" s="243" t="s">
        <v>81</v>
      </c>
      <c r="AV236" s="12" t="s">
        <v>81</v>
      </c>
      <c r="AW236" s="12" t="s">
        <v>33</v>
      </c>
      <c r="AX236" s="12" t="s">
        <v>72</v>
      </c>
      <c r="AY236" s="243" t="s">
        <v>236</v>
      </c>
    </row>
    <row r="237" s="1" customFormat="1" ht="16.5" customHeight="1">
      <c r="B237" s="39"/>
      <c r="C237" s="217" t="s">
        <v>458</v>
      </c>
      <c r="D237" s="217" t="s">
        <v>238</v>
      </c>
      <c r="E237" s="218" t="s">
        <v>1970</v>
      </c>
      <c r="F237" s="219" t="s">
        <v>1971</v>
      </c>
      <c r="G237" s="220" t="s">
        <v>318</v>
      </c>
      <c r="H237" s="221">
        <v>5</v>
      </c>
      <c r="I237" s="222"/>
      <c r="J237" s="223">
        <f>ROUND(I237*H237,2)</f>
        <v>0</v>
      </c>
      <c r="K237" s="219" t="s">
        <v>242</v>
      </c>
      <c r="L237" s="44"/>
      <c r="M237" s="224" t="s">
        <v>19</v>
      </c>
      <c r="N237" s="225" t="s">
        <v>43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243</v>
      </c>
      <c r="AT237" s="18" t="s">
        <v>238</v>
      </c>
      <c r="AU237" s="18" t="s">
        <v>81</v>
      </c>
      <c r="AY237" s="18" t="s">
        <v>236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79</v>
      </c>
      <c r="BK237" s="228">
        <f>ROUND(I237*H237,2)</f>
        <v>0</v>
      </c>
      <c r="BL237" s="18" t="s">
        <v>243</v>
      </c>
      <c r="BM237" s="18" t="s">
        <v>1972</v>
      </c>
    </row>
    <row r="238" s="1" customFormat="1">
      <c r="B238" s="39"/>
      <c r="C238" s="40"/>
      <c r="D238" s="229" t="s">
        <v>245</v>
      </c>
      <c r="E238" s="40"/>
      <c r="F238" s="230" t="s">
        <v>1973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245</v>
      </c>
      <c r="AU238" s="18" t="s">
        <v>81</v>
      </c>
    </row>
    <row r="239" s="13" customFormat="1">
      <c r="B239" s="250"/>
      <c r="C239" s="251"/>
      <c r="D239" s="229" t="s">
        <v>249</v>
      </c>
      <c r="E239" s="252" t="s">
        <v>19</v>
      </c>
      <c r="F239" s="253" t="s">
        <v>1974</v>
      </c>
      <c r="G239" s="251"/>
      <c r="H239" s="252" t="s">
        <v>19</v>
      </c>
      <c r="I239" s="254"/>
      <c r="J239" s="251"/>
      <c r="K239" s="251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249</v>
      </c>
      <c r="AU239" s="259" t="s">
        <v>81</v>
      </c>
      <c r="AV239" s="13" t="s">
        <v>79</v>
      </c>
      <c r="AW239" s="13" t="s">
        <v>33</v>
      </c>
      <c r="AX239" s="13" t="s">
        <v>72</v>
      </c>
      <c r="AY239" s="259" t="s">
        <v>236</v>
      </c>
    </row>
    <row r="240" s="12" customFormat="1">
      <c r="B240" s="233"/>
      <c r="C240" s="234"/>
      <c r="D240" s="229" t="s">
        <v>249</v>
      </c>
      <c r="E240" s="235" t="s">
        <v>19</v>
      </c>
      <c r="F240" s="236" t="s">
        <v>1975</v>
      </c>
      <c r="G240" s="234"/>
      <c r="H240" s="237">
        <v>5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249</v>
      </c>
      <c r="AU240" s="243" t="s">
        <v>81</v>
      </c>
      <c r="AV240" s="12" t="s">
        <v>81</v>
      </c>
      <c r="AW240" s="12" t="s">
        <v>33</v>
      </c>
      <c r="AX240" s="12" t="s">
        <v>72</v>
      </c>
      <c r="AY240" s="243" t="s">
        <v>236</v>
      </c>
    </row>
    <row r="241" s="1" customFormat="1" ht="16.5" customHeight="1">
      <c r="B241" s="39"/>
      <c r="C241" s="260" t="s">
        <v>463</v>
      </c>
      <c r="D241" s="260" t="s">
        <v>680</v>
      </c>
      <c r="E241" s="261" t="s">
        <v>1976</v>
      </c>
      <c r="F241" s="262" t="s">
        <v>1977</v>
      </c>
      <c r="G241" s="263" t="s">
        <v>318</v>
      </c>
      <c r="H241" s="264">
        <v>5</v>
      </c>
      <c r="I241" s="265"/>
      <c r="J241" s="266">
        <f>ROUND(I241*H241,2)</f>
        <v>0</v>
      </c>
      <c r="K241" s="262" t="s">
        <v>242</v>
      </c>
      <c r="L241" s="267"/>
      <c r="M241" s="268" t="s">
        <v>19</v>
      </c>
      <c r="N241" s="269" t="s">
        <v>43</v>
      </c>
      <c r="O241" s="80"/>
      <c r="P241" s="226">
        <f>O241*H241</f>
        <v>0</v>
      </c>
      <c r="Q241" s="226">
        <v>0.0031800000000000001</v>
      </c>
      <c r="R241" s="226">
        <f>Q241*H241</f>
        <v>0.015900000000000001</v>
      </c>
      <c r="S241" s="226">
        <v>0</v>
      </c>
      <c r="T241" s="227">
        <f>S241*H241</f>
        <v>0</v>
      </c>
      <c r="AR241" s="18" t="s">
        <v>305</v>
      </c>
      <c r="AT241" s="18" t="s">
        <v>680</v>
      </c>
      <c r="AU241" s="18" t="s">
        <v>81</v>
      </c>
      <c r="AY241" s="18" t="s">
        <v>236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8" t="s">
        <v>79</v>
      </c>
      <c r="BK241" s="228">
        <f>ROUND(I241*H241,2)</f>
        <v>0</v>
      </c>
      <c r="BL241" s="18" t="s">
        <v>243</v>
      </c>
      <c r="BM241" s="18" t="s">
        <v>1978</v>
      </c>
    </row>
    <row r="242" s="1" customFormat="1">
      <c r="B242" s="39"/>
      <c r="C242" s="40"/>
      <c r="D242" s="229" t="s">
        <v>245</v>
      </c>
      <c r="E242" s="40"/>
      <c r="F242" s="230" t="s">
        <v>1977</v>
      </c>
      <c r="G242" s="40"/>
      <c r="H242" s="40"/>
      <c r="I242" s="144"/>
      <c r="J242" s="40"/>
      <c r="K242" s="40"/>
      <c r="L242" s="44"/>
      <c r="M242" s="231"/>
      <c r="N242" s="80"/>
      <c r="O242" s="80"/>
      <c r="P242" s="80"/>
      <c r="Q242" s="80"/>
      <c r="R242" s="80"/>
      <c r="S242" s="80"/>
      <c r="T242" s="81"/>
      <c r="AT242" s="18" t="s">
        <v>245</v>
      </c>
      <c r="AU242" s="18" t="s">
        <v>81</v>
      </c>
    </row>
    <row r="243" s="1" customFormat="1" ht="16.5" customHeight="1">
      <c r="B243" s="39"/>
      <c r="C243" s="217" t="s">
        <v>473</v>
      </c>
      <c r="D243" s="217" t="s">
        <v>238</v>
      </c>
      <c r="E243" s="218" t="s">
        <v>1979</v>
      </c>
      <c r="F243" s="219" t="s">
        <v>1980</v>
      </c>
      <c r="G243" s="220" t="s">
        <v>276</v>
      </c>
      <c r="H243" s="221">
        <v>6</v>
      </c>
      <c r="I243" s="222"/>
      <c r="J243" s="223">
        <f>ROUND(I243*H243,2)</f>
        <v>0</v>
      </c>
      <c r="K243" s="219" t="s">
        <v>242</v>
      </c>
      <c r="L243" s="44"/>
      <c r="M243" s="224" t="s">
        <v>19</v>
      </c>
      <c r="N243" s="225" t="s">
        <v>43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243</v>
      </c>
      <c r="AT243" s="18" t="s">
        <v>238</v>
      </c>
      <c r="AU243" s="18" t="s">
        <v>81</v>
      </c>
      <c r="AY243" s="18" t="s">
        <v>236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79</v>
      </c>
      <c r="BK243" s="228">
        <f>ROUND(I243*H243,2)</f>
        <v>0</v>
      </c>
      <c r="BL243" s="18" t="s">
        <v>243</v>
      </c>
      <c r="BM243" s="18" t="s">
        <v>1981</v>
      </c>
    </row>
    <row r="244" s="1" customFormat="1">
      <c r="B244" s="39"/>
      <c r="C244" s="40"/>
      <c r="D244" s="229" t="s">
        <v>245</v>
      </c>
      <c r="E244" s="40"/>
      <c r="F244" s="230" t="s">
        <v>1982</v>
      </c>
      <c r="G244" s="40"/>
      <c r="H244" s="40"/>
      <c r="I244" s="144"/>
      <c r="J244" s="40"/>
      <c r="K244" s="40"/>
      <c r="L244" s="44"/>
      <c r="M244" s="231"/>
      <c r="N244" s="80"/>
      <c r="O244" s="80"/>
      <c r="P244" s="80"/>
      <c r="Q244" s="80"/>
      <c r="R244" s="80"/>
      <c r="S244" s="80"/>
      <c r="T244" s="81"/>
      <c r="AT244" s="18" t="s">
        <v>245</v>
      </c>
      <c r="AU244" s="18" t="s">
        <v>81</v>
      </c>
    </row>
    <row r="245" s="13" customFormat="1">
      <c r="B245" s="250"/>
      <c r="C245" s="251"/>
      <c r="D245" s="229" t="s">
        <v>249</v>
      </c>
      <c r="E245" s="252" t="s">
        <v>19</v>
      </c>
      <c r="F245" s="253" t="s">
        <v>1974</v>
      </c>
      <c r="G245" s="251"/>
      <c r="H245" s="252" t="s">
        <v>19</v>
      </c>
      <c r="I245" s="254"/>
      <c r="J245" s="251"/>
      <c r="K245" s="251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249</v>
      </c>
      <c r="AU245" s="259" t="s">
        <v>81</v>
      </c>
      <c r="AV245" s="13" t="s">
        <v>79</v>
      </c>
      <c r="AW245" s="13" t="s">
        <v>33</v>
      </c>
      <c r="AX245" s="13" t="s">
        <v>72</v>
      </c>
      <c r="AY245" s="259" t="s">
        <v>236</v>
      </c>
    </row>
    <row r="246" s="12" customFormat="1">
      <c r="B246" s="233"/>
      <c r="C246" s="234"/>
      <c r="D246" s="229" t="s">
        <v>249</v>
      </c>
      <c r="E246" s="235" t="s">
        <v>19</v>
      </c>
      <c r="F246" s="236" t="s">
        <v>1983</v>
      </c>
      <c r="G246" s="234"/>
      <c r="H246" s="237">
        <v>6</v>
      </c>
      <c r="I246" s="238"/>
      <c r="J246" s="234"/>
      <c r="K246" s="234"/>
      <c r="L246" s="239"/>
      <c r="M246" s="240"/>
      <c r="N246" s="241"/>
      <c r="O246" s="241"/>
      <c r="P246" s="241"/>
      <c r="Q246" s="241"/>
      <c r="R246" s="241"/>
      <c r="S246" s="241"/>
      <c r="T246" s="242"/>
      <c r="AT246" s="243" t="s">
        <v>249</v>
      </c>
      <c r="AU246" s="243" t="s">
        <v>81</v>
      </c>
      <c r="AV246" s="12" t="s">
        <v>81</v>
      </c>
      <c r="AW246" s="12" t="s">
        <v>33</v>
      </c>
      <c r="AX246" s="12" t="s">
        <v>72</v>
      </c>
      <c r="AY246" s="243" t="s">
        <v>236</v>
      </c>
    </row>
    <row r="247" s="1" customFormat="1" ht="16.5" customHeight="1">
      <c r="B247" s="39"/>
      <c r="C247" s="260" t="s">
        <v>480</v>
      </c>
      <c r="D247" s="260" t="s">
        <v>680</v>
      </c>
      <c r="E247" s="261" t="s">
        <v>1984</v>
      </c>
      <c r="F247" s="262" t="s">
        <v>1985</v>
      </c>
      <c r="G247" s="263" t="s">
        <v>276</v>
      </c>
      <c r="H247" s="264">
        <v>6</v>
      </c>
      <c r="I247" s="265"/>
      <c r="J247" s="266">
        <f>ROUND(I247*H247,2)</f>
        <v>0</v>
      </c>
      <c r="K247" s="262" t="s">
        <v>242</v>
      </c>
      <c r="L247" s="267"/>
      <c r="M247" s="268" t="s">
        <v>19</v>
      </c>
      <c r="N247" s="269" t="s">
        <v>43</v>
      </c>
      <c r="O247" s="80"/>
      <c r="P247" s="226">
        <f>O247*H247</f>
        <v>0</v>
      </c>
      <c r="Q247" s="226">
        <v>0.00011</v>
      </c>
      <c r="R247" s="226">
        <f>Q247*H247</f>
        <v>0.00066</v>
      </c>
      <c r="S247" s="226">
        <v>0</v>
      </c>
      <c r="T247" s="227">
        <f>S247*H247</f>
        <v>0</v>
      </c>
      <c r="AR247" s="18" t="s">
        <v>305</v>
      </c>
      <c r="AT247" s="18" t="s">
        <v>680</v>
      </c>
      <c r="AU247" s="18" t="s">
        <v>81</v>
      </c>
      <c r="AY247" s="18" t="s">
        <v>236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79</v>
      </c>
      <c r="BK247" s="228">
        <f>ROUND(I247*H247,2)</f>
        <v>0</v>
      </c>
      <c r="BL247" s="18" t="s">
        <v>243</v>
      </c>
      <c r="BM247" s="18" t="s">
        <v>1986</v>
      </c>
    </row>
    <row r="248" s="1" customFormat="1">
      <c r="B248" s="39"/>
      <c r="C248" s="40"/>
      <c r="D248" s="229" t="s">
        <v>245</v>
      </c>
      <c r="E248" s="40"/>
      <c r="F248" s="230" t="s">
        <v>1985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245</v>
      </c>
      <c r="AU248" s="18" t="s">
        <v>81</v>
      </c>
    </row>
    <row r="249" s="1" customFormat="1" ht="16.5" customHeight="1">
      <c r="B249" s="39"/>
      <c r="C249" s="217" t="s">
        <v>486</v>
      </c>
      <c r="D249" s="217" t="s">
        <v>238</v>
      </c>
      <c r="E249" s="218" t="s">
        <v>1987</v>
      </c>
      <c r="F249" s="219" t="s">
        <v>1988</v>
      </c>
      <c r="G249" s="220" t="s">
        <v>276</v>
      </c>
      <c r="H249" s="221">
        <v>4</v>
      </c>
      <c r="I249" s="222"/>
      <c r="J249" s="223">
        <f>ROUND(I249*H249,2)</f>
        <v>0</v>
      </c>
      <c r="K249" s="219" t="s">
        <v>242</v>
      </c>
      <c r="L249" s="44"/>
      <c r="M249" s="224" t="s">
        <v>19</v>
      </c>
      <c r="N249" s="225" t="s">
        <v>43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243</v>
      </c>
      <c r="AT249" s="18" t="s">
        <v>238</v>
      </c>
      <c r="AU249" s="18" t="s">
        <v>81</v>
      </c>
      <c r="AY249" s="18" t="s">
        <v>236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79</v>
      </c>
      <c r="BK249" s="228">
        <f>ROUND(I249*H249,2)</f>
        <v>0</v>
      </c>
      <c r="BL249" s="18" t="s">
        <v>243</v>
      </c>
      <c r="BM249" s="18" t="s">
        <v>1989</v>
      </c>
    </row>
    <row r="250" s="1" customFormat="1">
      <c r="B250" s="39"/>
      <c r="C250" s="40"/>
      <c r="D250" s="229" t="s">
        <v>245</v>
      </c>
      <c r="E250" s="40"/>
      <c r="F250" s="230" t="s">
        <v>1990</v>
      </c>
      <c r="G250" s="40"/>
      <c r="H250" s="40"/>
      <c r="I250" s="144"/>
      <c r="J250" s="40"/>
      <c r="K250" s="40"/>
      <c r="L250" s="44"/>
      <c r="M250" s="231"/>
      <c r="N250" s="80"/>
      <c r="O250" s="80"/>
      <c r="P250" s="80"/>
      <c r="Q250" s="80"/>
      <c r="R250" s="80"/>
      <c r="S250" s="80"/>
      <c r="T250" s="81"/>
      <c r="AT250" s="18" t="s">
        <v>245</v>
      </c>
      <c r="AU250" s="18" t="s">
        <v>81</v>
      </c>
    </row>
    <row r="251" s="13" customFormat="1">
      <c r="B251" s="250"/>
      <c r="C251" s="251"/>
      <c r="D251" s="229" t="s">
        <v>249</v>
      </c>
      <c r="E251" s="252" t="s">
        <v>19</v>
      </c>
      <c r="F251" s="253" t="s">
        <v>1974</v>
      </c>
      <c r="G251" s="251"/>
      <c r="H251" s="252" t="s">
        <v>19</v>
      </c>
      <c r="I251" s="254"/>
      <c r="J251" s="251"/>
      <c r="K251" s="251"/>
      <c r="L251" s="255"/>
      <c r="M251" s="256"/>
      <c r="N251" s="257"/>
      <c r="O251" s="257"/>
      <c r="P251" s="257"/>
      <c r="Q251" s="257"/>
      <c r="R251" s="257"/>
      <c r="S251" s="257"/>
      <c r="T251" s="258"/>
      <c r="AT251" s="259" t="s">
        <v>249</v>
      </c>
      <c r="AU251" s="259" t="s">
        <v>81</v>
      </c>
      <c r="AV251" s="13" t="s">
        <v>79</v>
      </c>
      <c r="AW251" s="13" t="s">
        <v>33</v>
      </c>
      <c r="AX251" s="13" t="s">
        <v>72</v>
      </c>
      <c r="AY251" s="259" t="s">
        <v>236</v>
      </c>
    </row>
    <row r="252" s="12" customFormat="1">
      <c r="B252" s="233"/>
      <c r="C252" s="234"/>
      <c r="D252" s="229" t="s">
        <v>249</v>
      </c>
      <c r="E252" s="235" t="s">
        <v>19</v>
      </c>
      <c r="F252" s="236" t="s">
        <v>1991</v>
      </c>
      <c r="G252" s="234"/>
      <c r="H252" s="237">
        <v>4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249</v>
      </c>
      <c r="AU252" s="243" t="s">
        <v>81</v>
      </c>
      <c r="AV252" s="12" t="s">
        <v>81</v>
      </c>
      <c r="AW252" s="12" t="s">
        <v>33</v>
      </c>
      <c r="AX252" s="12" t="s">
        <v>72</v>
      </c>
      <c r="AY252" s="243" t="s">
        <v>236</v>
      </c>
    </row>
    <row r="253" s="1" customFormat="1" ht="16.5" customHeight="1">
      <c r="B253" s="39"/>
      <c r="C253" s="260" t="s">
        <v>492</v>
      </c>
      <c r="D253" s="260" t="s">
        <v>680</v>
      </c>
      <c r="E253" s="261" t="s">
        <v>1992</v>
      </c>
      <c r="F253" s="262" t="s">
        <v>1993</v>
      </c>
      <c r="G253" s="263" t="s">
        <v>276</v>
      </c>
      <c r="H253" s="264">
        <v>4</v>
      </c>
      <c r="I253" s="265"/>
      <c r="J253" s="266">
        <f>ROUND(I253*H253,2)</f>
        <v>0</v>
      </c>
      <c r="K253" s="262" t="s">
        <v>242</v>
      </c>
      <c r="L253" s="267"/>
      <c r="M253" s="268" t="s">
        <v>19</v>
      </c>
      <c r="N253" s="269" t="s">
        <v>43</v>
      </c>
      <c r="O253" s="80"/>
      <c r="P253" s="226">
        <f>O253*H253</f>
        <v>0</v>
      </c>
      <c r="Q253" s="226">
        <v>0.00012999999999999999</v>
      </c>
      <c r="R253" s="226">
        <f>Q253*H253</f>
        <v>0.00051999999999999995</v>
      </c>
      <c r="S253" s="226">
        <v>0</v>
      </c>
      <c r="T253" s="227">
        <f>S253*H253</f>
        <v>0</v>
      </c>
      <c r="AR253" s="18" t="s">
        <v>305</v>
      </c>
      <c r="AT253" s="18" t="s">
        <v>680</v>
      </c>
      <c r="AU253" s="18" t="s">
        <v>81</v>
      </c>
      <c r="AY253" s="18" t="s">
        <v>236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79</v>
      </c>
      <c r="BK253" s="228">
        <f>ROUND(I253*H253,2)</f>
        <v>0</v>
      </c>
      <c r="BL253" s="18" t="s">
        <v>243</v>
      </c>
      <c r="BM253" s="18" t="s">
        <v>1994</v>
      </c>
    </row>
    <row r="254" s="1" customFormat="1">
      <c r="B254" s="39"/>
      <c r="C254" s="40"/>
      <c r="D254" s="229" t="s">
        <v>245</v>
      </c>
      <c r="E254" s="40"/>
      <c r="F254" s="230" t="s">
        <v>1993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245</v>
      </c>
      <c r="AU254" s="18" t="s">
        <v>81</v>
      </c>
    </row>
    <row r="255" s="1" customFormat="1" ht="16.5" customHeight="1">
      <c r="B255" s="39"/>
      <c r="C255" s="217" t="s">
        <v>498</v>
      </c>
      <c r="D255" s="217" t="s">
        <v>238</v>
      </c>
      <c r="E255" s="218" t="s">
        <v>1995</v>
      </c>
      <c r="F255" s="219" t="s">
        <v>1996</v>
      </c>
      <c r="G255" s="220" t="s">
        <v>501</v>
      </c>
      <c r="H255" s="221">
        <v>3</v>
      </c>
      <c r="I255" s="222"/>
      <c r="J255" s="223">
        <f>ROUND(I255*H255,2)</f>
        <v>0</v>
      </c>
      <c r="K255" s="219" t="s">
        <v>242</v>
      </c>
      <c r="L255" s="44"/>
      <c r="M255" s="224" t="s">
        <v>19</v>
      </c>
      <c r="N255" s="225" t="s">
        <v>43</v>
      </c>
      <c r="O255" s="80"/>
      <c r="P255" s="226">
        <f>O255*H255</f>
        <v>0</v>
      </c>
      <c r="Q255" s="226">
        <v>2.0000000000000002E-05</v>
      </c>
      <c r="R255" s="226">
        <f>Q255*H255</f>
        <v>6.0000000000000008E-05</v>
      </c>
      <c r="S255" s="226">
        <v>0</v>
      </c>
      <c r="T255" s="227">
        <f>S255*H255</f>
        <v>0</v>
      </c>
      <c r="AR255" s="18" t="s">
        <v>243</v>
      </c>
      <c r="AT255" s="18" t="s">
        <v>238</v>
      </c>
      <c r="AU255" s="18" t="s">
        <v>81</v>
      </c>
      <c r="AY255" s="18" t="s">
        <v>236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8" t="s">
        <v>79</v>
      </c>
      <c r="BK255" s="228">
        <f>ROUND(I255*H255,2)</f>
        <v>0</v>
      </c>
      <c r="BL255" s="18" t="s">
        <v>243</v>
      </c>
      <c r="BM255" s="18" t="s">
        <v>1997</v>
      </c>
    </row>
    <row r="256" s="1" customFormat="1">
      <c r="B256" s="39"/>
      <c r="C256" s="40"/>
      <c r="D256" s="229" t="s">
        <v>245</v>
      </c>
      <c r="E256" s="40"/>
      <c r="F256" s="230" t="s">
        <v>1996</v>
      </c>
      <c r="G256" s="40"/>
      <c r="H256" s="40"/>
      <c r="I256" s="144"/>
      <c r="J256" s="40"/>
      <c r="K256" s="40"/>
      <c r="L256" s="44"/>
      <c r="M256" s="231"/>
      <c r="N256" s="80"/>
      <c r="O256" s="80"/>
      <c r="P256" s="80"/>
      <c r="Q256" s="80"/>
      <c r="R256" s="80"/>
      <c r="S256" s="80"/>
      <c r="T256" s="81"/>
      <c r="AT256" s="18" t="s">
        <v>245</v>
      </c>
      <c r="AU256" s="18" t="s">
        <v>81</v>
      </c>
    </row>
    <row r="257" s="1" customFormat="1">
      <c r="B257" s="39"/>
      <c r="C257" s="40"/>
      <c r="D257" s="229" t="s">
        <v>247</v>
      </c>
      <c r="E257" s="40"/>
      <c r="F257" s="232" t="s">
        <v>1998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247</v>
      </c>
      <c r="AU257" s="18" t="s">
        <v>81</v>
      </c>
    </row>
    <row r="258" s="12" customFormat="1">
      <c r="B258" s="233"/>
      <c r="C258" s="234"/>
      <c r="D258" s="229" t="s">
        <v>249</v>
      </c>
      <c r="E258" s="235" t="s">
        <v>19</v>
      </c>
      <c r="F258" s="236" t="s">
        <v>1999</v>
      </c>
      <c r="G258" s="234"/>
      <c r="H258" s="237">
        <v>1</v>
      </c>
      <c r="I258" s="238"/>
      <c r="J258" s="234"/>
      <c r="K258" s="234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249</v>
      </c>
      <c r="AU258" s="243" t="s">
        <v>81</v>
      </c>
      <c r="AV258" s="12" t="s">
        <v>81</v>
      </c>
      <c r="AW258" s="12" t="s">
        <v>33</v>
      </c>
      <c r="AX258" s="12" t="s">
        <v>72</v>
      </c>
      <c r="AY258" s="243" t="s">
        <v>236</v>
      </c>
    </row>
    <row r="259" s="12" customFormat="1">
      <c r="B259" s="233"/>
      <c r="C259" s="234"/>
      <c r="D259" s="229" t="s">
        <v>249</v>
      </c>
      <c r="E259" s="235" t="s">
        <v>19</v>
      </c>
      <c r="F259" s="236" t="s">
        <v>2000</v>
      </c>
      <c r="G259" s="234"/>
      <c r="H259" s="237">
        <v>1</v>
      </c>
      <c r="I259" s="238"/>
      <c r="J259" s="234"/>
      <c r="K259" s="234"/>
      <c r="L259" s="239"/>
      <c r="M259" s="240"/>
      <c r="N259" s="241"/>
      <c r="O259" s="241"/>
      <c r="P259" s="241"/>
      <c r="Q259" s="241"/>
      <c r="R259" s="241"/>
      <c r="S259" s="241"/>
      <c r="T259" s="242"/>
      <c r="AT259" s="243" t="s">
        <v>249</v>
      </c>
      <c r="AU259" s="243" t="s">
        <v>81</v>
      </c>
      <c r="AV259" s="12" t="s">
        <v>81</v>
      </c>
      <c r="AW259" s="12" t="s">
        <v>33</v>
      </c>
      <c r="AX259" s="12" t="s">
        <v>72</v>
      </c>
      <c r="AY259" s="243" t="s">
        <v>236</v>
      </c>
    </row>
    <row r="260" s="12" customFormat="1">
      <c r="B260" s="233"/>
      <c r="C260" s="234"/>
      <c r="D260" s="229" t="s">
        <v>249</v>
      </c>
      <c r="E260" s="235" t="s">
        <v>19</v>
      </c>
      <c r="F260" s="236" t="s">
        <v>2001</v>
      </c>
      <c r="G260" s="234"/>
      <c r="H260" s="237">
        <v>1</v>
      </c>
      <c r="I260" s="238"/>
      <c r="J260" s="234"/>
      <c r="K260" s="234"/>
      <c r="L260" s="239"/>
      <c r="M260" s="240"/>
      <c r="N260" s="241"/>
      <c r="O260" s="241"/>
      <c r="P260" s="241"/>
      <c r="Q260" s="241"/>
      <c r="R260" s="241"/>
      <c r="S260" s="241"/>
      <c r="T260" s="242"/>
      <c r="AT260" s="243" t="s">
        <v>249</v>
      </c>
      <c r="AU260" s="243" t="s">
        <v>81</v>
      </c>
      <c r="AV260" s="12" t="s">
        <v>81</v>
      </c>
      <c r="AW260" s="12" t="s">
        <v>33</v>
      </c>
      <c r="AX260" s="12" t="s">
        <v>72</v>
      </c>
      <c r="AY260" s="243" t="s">
        <v>236</v>
      </c>
    </row>
    <row r="261" s="1" customFormat="1" ht="16.5" customHeight="1">
      <c r="B261" s="39"/>
      <c r="C261" s="260" t="s">
        <v>504</v>
      </c>
      <c r="D261" s="260" t="s">
        <v>680</v>
      </c>
      <c r="E261" s="261" t="s">
        <v>2002</v>
      </c>
      <c r="F261" s="262" t="s">
        <v>2003</v>
      </c>
      <c r="G261" s="263" t="s">
        <v>276</v>
      </c>
      <c r="H261" s="264">
        <v>3</v>
      </c>
      <c r="I261" s="265"/>
      <c r="J261" s="266">
        <f>ROUND(I261*H261,2)</f>
        <v>0</v>
      </c>
      <c r="K261" s="262" t="s">
        <v>242</v>
      </c>
      <c r="L261" s="267"/>
      <c r="M261" s="268" t="s">
        <v>19</v>
      </c>
      <c r="N261" s="269" t="s">
        <v>43</v>
      </c>
      <c r="O261" s="80"/>
      <c r="P261" s="226">
        <f>O261*H261</f>
        <v>0</v>
      </c>
      <c r="Q261" s="226">
        <v>0.0017799999999999999</v>
      </c>
      <c r="R261" s="226">
        <f>Q261*H261</f>
        <v>0.0053399999999999993</v>
      </c>
      <c r="S261" s="226">
        <v>0</v>
      </c>
      <c r="T261" s="227">
        <f>S261*H261</f>
        <v>0</v>
      </c>
      <c r="AR261" s="18" t="s">
        <v>305</v>
      </c>
      <c r="AT261" s="18" t="s">
        <v>680</v>
      </c>
      <c r="AU261" s="18" t="s">
        <v>81</v>
      </c>
      <c r="AY261" s="18" t="s">
        <v>236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8" t="s">
        <v>79</v>
      </c>
      <c r="BK261" s="228">
        <f>ROUND(I261*H261,2)</f>
        <v>0</v>
      </c>
      <c r="BL261" s="18" t="s">
        <v>243</v>
      </c>
      <c r="BM261" s="18" t="s">
        <v>2004</v>
      </c>
    </row>
    <row r="262" s="1" customFormat="1">
      <c r="B262" s="39"/>
      <c r="C262" s="40"/>
      <c r="D262" s="229" t="s">
        <v>245</v>
      </c>
      <c r="E262" s="40"/>
      <c r="F262" s="230" t="s">
        <v>2003</v>
      </c>
      <c r="G262" s="40"/>
      <c r="H262" s="40"/>
      <c r="I262" s="144"/>
      <c r="J262" s="40"/>
      <c r="K262" s="40"/>
      <c r="L262" s="44"/>
      <c r="M262" s="231"/>
      <c r="N262" s="80"/>
      <c r="O262" s="80"/>
      <c r="P262" s="80"/>
      <c r="Q262" s="80"/>
      <c r="R262" s="80"/>
      <c r="S262" s="80"/>
      <c r="T262" s="81"/>
      <c r="AT262" s="18" t="s">
        <v>245</v>
      </c>
      <c r="AU262" s="18" t="s">
        <v>81</v>
      </c>
    </row>
    <row r="263" s="12" customFormat="1">
      <c r="B263" s="233"/>
      <c r="C263" s="234"/>
      <c r="D263" s="229" t="s">
        <v>249</v>
      </c>
      <c r="E263" s="235" t="s">
        <v>19</v>
      </c>
      <c r="F263" s="236" t="s">
        <v>1999</v>
      </c>
      <c r="G263" s="234"/>
      <c r="H263" s="237">
        <v>1</v>
      </c>
      <c r="I263" s="238"/>
      <c r="J263" s="234"/>
      <c r="K263" s="234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249</v>
      </c>
      <c r="AU263" s="243" t="s">
        <v>81</v>
      </c>
      <c r="AV263" s="12" t="s">
        <v>81</v>
      </c>
      <c r="AW263" s="12" t="s">
        <v>33</v>
      </c>
      <c r="AX263" s="12" t="s">
        <v>72</v>
      </c>
      <c r="AY263" s="243" t="s">
        <v>236</v>
      </c>
    </row>
    <row r="264" s="12" customFormat="1">
      <c r="B264" s="233"/>
      <c r="C264" s="234"/>
      <c r="D264" s="229" t="s">
        <v>249</v>
      </c>
      <c r="E264" s="235" t="s">
        <v>19</v>
      </c>
      <c r="F264" s="236" t="s">
        <v>2000</v>
      </c>
      <c r="G264" s="234"/>
      <c r="H264" s="237">
        <v>1</v>
      </c>
      <c r="I264" s="238"/>
      <c r="J264" s="234"/>
      <c r="K264" s="234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249</v>
      </c>
      <c r="AU264" s="243" t="s">
        <v>81</v>
      </c>
      <c r="AV264" s="12" t="s">
        <v>81</v>
      </c>
      <c r="AW264" s="12" t="s">
        <v>33</v>
      </c>
      <c r="AX264" s="12" t="s">
        <v>72</v>
      </c>
      <c r="AY264" s="243" t="s">
        <v>236</v>
      </c>
    </row>
    <row r="265" s="12" customFormat="1">
      <c r="B265" s="233"/>
      <c r="C265" s="234"/>
      <c r="D265" s="229" t="s">
        <v>249</v>
      </c>
      <c r="E265" s="235" t="s">
        <v>19</v>
      </c>
      <c r="F265" s="236" t="s">
        <v>2001</v>
      </c>
      <c r="G265" s="234"/>
      <c r="H265" s="237">
        <v>1</v>
      </c>
      <c r="I265" s="238"/>
      <c r="J265" s="234"/>
      <c r="K265" s="234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249</v>
      </c>
      <c r="AU265" s="243" t="s">
        <v>81</v>
      </c>
      <c r="AV265" s="12" t="s">
        <v>81</v>
      </c>
      <c r="AW265" s="12" t="s">
        <v>33</v>
      </c>
      <c r="AX265" s="12" t="s">
        <v>72</v>
      </c>
      <c r="AY265" s="243" t="s">
        <v>236</v>
      </c>
    </row>
    <row r="266" s="1" customFormat="1" ht="16.5" customHeight="1">
      <c r="B266" s="39"/>
      <c r="C266" s="217" t="s">
        <v>510</v>
      </c>
      <c r="D266" s="217" t="s">
        <v>238</v>
      </c>
      <c r="E266" s="218" t="s">
        <v>2005</v>
      </c>
      <c r="F266" s="219" t="s">
        <v>2006</v>
      </c>
      <c r="G266" s="220" t="s">
        <v>318</v>
      </c>
      <c r="H266" s="221">
        <v>114</v>
      </c>
      <c r="I266" s="222"/>
      <c r="J266" s="223">
        <f>ROUND(I266*H266,2)</f>
        <v>0</v>
      </c>
      <c r="K266" s="219" t="s">
        <v>242</v>
      </c>
      <c r="L266" s="44"/>
      <c r="M266" s="224" t="s">
        <v>19</v>
      </c>
      <c r="N266" s="225" t="s">
        <v>43</v>
      </c>
      <c r="O266" s="80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AR266" s="18" t="s">
        <v>243</v>
      </c>
      <c r="AT266" s="18" t="s">
        <v>238</v>
      </c>
      <c r="AU266" s="18" t="s">
        <v>81</v>
      </c>
      <c r="AY266" s="18" t="s">
        <v>236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79</v>
      </c>
      <c r="BK266" s="228">
        <f>ROUND(I266*H266,2)</f>
        <v>0</v>
      </c>
      <c r="BL266" s="18" t="s">
        <v>243</v>
      </c>
      <c r="BM266" s="18" t="s">
        <v>2007</v>
      </c>
    </row>
    <row r="267" s="1" customFormat="1">
      <c r="B267" s="39"/>
      <c r="C267" s="40"/>
      <c r="D267" s="229" t="s">
        <v>245</v>
      </c>
      <c r="E267" s="40"/>
      <c r="F267" s="230" t="s">
        <v>2006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245</v>
      </c>
      <c r="AU267" s="18" t="s">
        <v>81</v>
      </c>
    </row>
    <row r="268" s="12" customFormat="1">
      <c r="B268" s="233"/>
      <c r="C268" s="234"/>
      <c r="D268" s="229" t="s">
        <v>249</v>
      </c>
      <c r="E268" s="235" t="s">
        <v>19</v>
      </c>
      <c r="F268" s="236" t="s">
        <v>2008</v>
      </c>
      <c r="G268" s="234"/>
      <c r="H268" s="237">
        <v>114</v>
      </c>
      <c r="I268" s="238"/>
      <c r="J268" s="234"/>
      <c r="K268" s="234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249</v>
      </c>
      <c r="AU268" s="243" t="s">
        <v>81</v>
      </c>
      <c r="AV268" s="12" t="s">
        <v>81</v>
      </c>
      <c r="AW268" s="12" t="s">
        <v>33</v>
      </c>
      <c r="AX268" s="12" t="s">
        <v>72</v>
      </c>
      <c r="AY268" s="243" t="s">
        <v>236</v>
      </c>
    </row>
    <row r="269" s="1" customFormat="1" ht="16.5" customHeight="1">
      <c r="B269" s="39"/>
      <c r="C269" s="217" t="s">
        <v>517</v>
      </c>
      <c r="D269" s="217" t="s">
        <v>238</v>
      </c>
      <c r="E269" s="218" t="s">
        <v>2009</v>
      </c>
      <c r="F269" s="219" t="s">
        <v>2010</v>
      </c>
      <c r="G269" s="220" t="s">
        <v>318</v>
      </c>
      <c r="H269" s="221">
        <v>114</v>
      </c>
      <c r="I269" s="222"/>
      <c r="J269" s="223">
        <f>ROUND(I269*H269,2)</f>
        <v>0</v>
      </c>
      <c r="K269" s="219" t="s">
        <v>242</v>
      </c>
      <c r="L269" s="44"/>
      <c r="M269" s="224" t="s">
        <v>19</v>
      </c>
      <c r="N269" s="225" t="s">
        <v>43</v>
      </c>
      <c r="O269" s="80"/>
      <c r="P269" s="226">
        <f>O269*H269</f>
        <v>0</v>
      </c>
      <c r="Q269" s="226">
        <v>0</v>
      </c>
      <c r="R269" s="226">
        <f>Q269*H269</f>
        <v>0</v>
      </c>
      <c r="S269" s="226">
        <v>0</v>
      </c>
      <c r="T269" s="227">
        <f>S269*H269</f>
        <v>0</v>
      </c>
      <c r="AR269" s="18" t="s">
        <v>243</v>
      </c>
      <c r="AT269" s="18" t="s">
        <v>238</v>
      </c>
      <c r="AU269" s="18" t="s">
        <v>81</v>
      </c>
      <c r="AY269" s="18" t="s">
        <v>236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8" t="s">
        <v>79</v>
      </c>
      <c r="BK269" s="228">
        <f>ROUND(I269*H269,2)</f>
        <v>0</v>
      </c>
      <c r="BL269" s="18" t="s">
        <v>243</v>
      </c>
      <c r="BM269" s="18" t="s">
        <v>2011</v>
      </c>
    </row>
    <row r="270" s="1" customFormat="1">
      <c r="B270" s="39"/>
      <c r="C270" s="40"/>
      <c r="D270" s="229" t="s">
        <v>245</v>
      </c>
      <c r="E270" s="40"/>
      <c r="F270" s="230" t="s">
        <v>2012</v>
      </c>
      <c r="G270" s="40"/>
      <c r="H270" s="40"/>
      <c r="I270" s="144"/>
      <c r="J270" s="40"/>
      <c r="K270" s="40"/>
      <c r="L270" s="44"/>
      <c r="M270" s="231"/>
      <c r="N270" s="80"/>
      <c r="O270" s="80"/>
      <c r="P270" s="80"/>
      <c r="Q270" s="80"/>
      <c r="R270" s="80"/>
      <c r="S270" s="80"/>
      <c r="T270" s="81"/>
      <c r="AT270" s="18" t="s">
        <v>245</v>
      </c>
      <c r="AU270" s="18" t="s">
        <v>81</v>
      </c>
    </row>
    <row r="271" s="12" customFormat="1">
      <c r="B271" s="233"/>
      <c r="C271" s="234"/>
      <c r="D271" s="229" t="s">
        <v>249</v>
      </c>
      <c r="E271" s="235" t="s">
        <v>19</v>
      </c>
      <c r="F271" s="236" t="s">
        <v>2013</v>
      </c>
      <c r="G271" s="234"/>
      <c r="H271" s="237">
        <v>114</v>
      </c>
      <c r="I271" s="238"/>
      <c r="J271" s="234"/>
      <c r="K271" s="234"/>
      <c r="L271" s="239"/>
      <c r="M271" s="240"/>
      <c r="N271" s="241"/>
      <c r="O271" s="241"/>
      <c r="P271" s="241"/>
      <c r="Q271" s="241"/>
      <c r="R271" s="241"/>
      <c r="S271" s="241"/>
      <c r="T271" s="242"/>
      <c r="AT271" s="243" t="s">
        <v>249</v>
      </c>
      <c r="AU271" s="243" t="s">
        <v>81</v>
      </c>
      <c r="AV271" s="12" t="s">
        <v>81</v>
      </c>
      <c r="AW271" s="12" t="s">
        <v>33</v>
      </c>
      <c r="AX271" s="12" t="s">
        <v>72</v>
      </c>
      <c r="AY271" s="243" t="s">
        <v>236</v>
      </c>
    </row>
    <row r="272" s="1" customFormat="1" ht="16.5" customHeight="1">
      <c r="B272" s="39"/>
      <c r="C272" s="217" t="s">
        <v>523</v>
      </c>
      <c r="D272" s="217" t="s">
        <v>238</v>
      </c>
      <c r="E272" s="218" t="s">
        <v>2014</v>
      </c>
      <c r="F272" s="219" t="s">
        <v>2015</v>
      </c>
      <c r="G272" s="220" t="s">
        <v>276</v>
      </c>
      <c r="H272" s="221">
        <v>1</v>
      </c>
      <c r="I272" s="222"/>
      <c r="J272" s="223">
        <f>ROUND(I272*H272,2)</f>
        <v>0</v>
      </c>
      <c r="K272" s="219" t="s">
        <v>19</v>
      </c>
      <c r="L272" s="44"/>
      <c r="M272" s="224" t="s">
        <v>19</v>
      </c>
      <c r="N272" s="225" t="s">
        <v>43</v>
      </c>
      <c r="O272" s="80"/>
      <c r="P272" s="226">
        <f>O272*H272</f>
        <v>0</v>
      </c>
      <c r="Q272" s="226">
        <v>11.97512</v>
      </c>
      <c r="R272" s="226">
        <f>Q272*H272</f>
        <v>11.97512</v>
      </c>
      <c r="S272" s="226">
        <v>0</v>
      </c>
      <c r="T272" s="227">
        <f>S272*H272</f>
        <v>0</v>
      </c>
      <c r="AR272" s="18" t="s">
        <v>243</v>
      </c>
      <c r="AT272" s="18" t="s">
        <v>238</v>
      </c>
      <c r="AU272" s="18" t="s">
        <v>81</v>
      </c>
      <c r="AY272" s="18" t="s">
        <v>236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79</v>
      </c>
      <c r="BK272" s="228">
        <f>ROUND(I272*H272,2)</f>
        <v>0</v>
      </c>
      <c r="BL272" s="18" t="s">
        <v>243</v>
      </c>
      <c r="BM272" s="18" t="s">
        <v>2016</v>
      </c>
    </row>
    <row r="273" s="1" customFormat="1">
      <c r="B273" s="39"/>
      <c r="C273" s="40"/>
      <c r="D273" s="229" t="s">
        <v>245</v>
      </c>
      <c r="E273" s="40"/>
      <c r="F273" s="230" t="s">
        <v>2017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245</v>
      </c>
      <c r="AU273" s="18" t="s">
        <v>81</v>
      </c>
    </row>
    <row r="274" s="12" customFormat="1">
      <c r="B274" s="233"/>
      <c r="C274" s="234"/>
      <c r="D274" s="229" t="s">
        <v>249</v>
      </c>
      <c r="E274" s="235" t="s">
        <v>19</v>
      </c>
      <c r="F274" s="236" t="s">
        <v>2001</v>
      </c>
      <c r="G274" s="234"/>
      <c r="H274" s="237">
        <v>1</v>
      </c>
      <c r="I274" s="238"/>
      <c r="J274" s="234"/>
      <c r="K274" s="234"/>
      <c r="L274" s="239"/>
      <c r="M274" s="240"/>
      <c r="N274" s="241"/>
      <c r="O274" s="241"/>
      <c r="P274" s="241"/>
      <c r="Q274" s="241"/>
      <c r="R274" s="241"/>
      <c r="S274" s="241"/>
      <c r="T274" s="242"/>
      <c r="AT274" s="243" t="s">
        <v>249</v>
      </c>
      <c r="AU274" s="243" t="s">
        <v>81</v>
      </c>
      <c r="AV274" s="12" t="s">
        <v>81</v>
      </c>
      <c r="AW274" s="12" t="s">
        <v>33</v>
      </c>
      <c r="AX274" s="12" t="s">
        <v>72</v>
      </c>
      <c r="AY274" s="243" t="s">
        <v>236</v>
      </c>
    </row>
    <row r="275" s="1" customFormat="1" ht="16.5" customHeight="1">
      <c r="B275" s="39"/>
      <c r="C275" s="217" t="s">
        <v>530</v>
      </c>
      <c r="D275" s="217" t="s">
        <v>238</v>
      </c>
      <c r="E275" s="218" t="s">
        <v>2018</v>
      </c>
      <c r="F275" s="219" t="s">
        <v>2019</v>
      </c>
      <c r="G275" s="220" t="s">
        <v>276</v>
      </c>
      <c r="H275" s="221">
        <v>1</v>
      </c>
      <c r="I275" s="222"/>
      <c r="J275" s="223">
        <f>ROUND(I275*H275,2)</f>
        <v>0</v>
      </c>
      <c r="K275" s="219" t="s">
        <v>242</v>
      </c>
      <c r="L275" s="44"/>
      <c r="M275" s="224" t="s">
        <v>19</v>
      </c>
      <c r="N275" s="225" t="s">
        <v>43</v>
      </c>
      <c r="O275" s="80"/>
      <c r="P275" s="226">
        <f>O275*H275</f>
        <v>0</v>
      </c>
      <c r="Q275" s="226">
        <v>0.36191000000000001</v>
      </c>
      <c r="R275" s="226">
        <f>Q275*H275</f>
        <v>0.36191000000000001</v>
      </c>
      <c r="S275" s="226">
        <v>0</v>
      </c>
      <c r="T275" s="227">
        <f>S275*H275</f>
        <v>0</v>
      </c>
      <c r="AR275" s="18" t="s">
        <v>243</v>
      </c>
      <c r="AT275" s="18" t="s">
        <v>238</v>
      </c>
      <c r="AU275" s="18" t="s">
        <v>81</v>
      </c>
      <c r="AY275" s="18" t="s">
        <v>236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8" t="s">
        <v>79</v>
      </c>
      <c r="BK275" s="228">
        <f>ROUND(I275*H275,2)</f>
        <v>0</v>
      </c>
      <c r="BL275" s="18" t="s">
        <v>243</v>
      </c>
      <c r="BM275" s="18" t="s">
        <v>2020</v>
      </c>
    </row>
    <row r="276" s="1" customFormat="1">
      <c r="B276" s="39"/>
      <c r="C276" s="40"/>
      <c r="D276" s="229" t="s">
        <v>245</v>
      </c>
      <c r="E276" s="40"/>
      <c r="F276" s="230" t="s">
        <v>2021</v>
      </c>
      <c r="G276" s="40"/>
      <c r="H276" s="40"/>
      <c r="I276" s="144"/>
      <c r="J276" s="40"/>
      <c r="K276" s="40"/>
      <c r="L276" s="44"/>
      <c r="M276" s="231"/>
      <c r="N276" s="80"/>
      <c r="O276" s="80"/>
      <c r="P276" s="80"/>
      <c r="Q276" s="80"/>
      <c r="R276" s="80"/>
      <c r="S276" s="80"/>
      <c r="T276" s="81"/>
      <c r="AT276" s="18" t="s">
        <v>245</v>
      </c>
      <c r="AU276" s="18" t="s">
        <v>81</v>
      </c>
    </row>
    <row r="277" s="12" customFormat="1">
      <c r="B277" s="233"/>
      <c r="C277" s="234"/>
      <c r="D277" s="229" t="s">
        <v>249</v>
      </c>
      <c r="E277" s="235" t="s">
        <v>19</v>
      </c>
      <c r="F277" s="236" t="s">
        <v>2000</v>
      </c>
      <c r="G277" s="234"/>
      <c r="H277" s="237">
        <v>1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249</v>
      </c>
      <c r="AU277" s="243" t="s">
        <v>81</v>
      </c>
      <c r="AV277" s="12" t="s">
        <v>81</v>
      </c>
      <c r="AW277" s="12" t="s">
        <v>33</v>
      </c>
      <c r="AX277" s="12" t="s">
        <v>72</v>
      </c>
      <c r="AY277" s="243" t="s">
        <v>236</v>
      </c>
    </row>
    <row r="278" s="1" customFormat="1" ht="16.5" customHeight="1">
      <c r="B278" s="39"/>
      <c r="C278" s="260" t="s">
        <v>538</v>
      </c>
      <c r="D278" s="260" t="s">
        <v>680</v>
      </c>
      <c r="E278" s="261" t="s">
        <v>2022</v>
      </c>
      <c r="F278" s="262" t="s">
        <v>2023</v>
      </c>
      <c r="G278" s="263" t="s">
        <v>276</v>
      </c>
      <c r="H278" s="264">
        <v>1</v>
      </c>
      <c r="I278" s="265"/>
      <c r="J278" s="266">
        <f>ROUND(I278*H278,2)</f>
        <v>0</v>
      </c>
      <c r="K278" s="262" t="s">
        <v>242</v>
      </c>
      <c r="L278" s="267"/>
      <c r="M278" s="268" t="s">
        <v>19</v>
      </c>
      <c r="N278" s="269" t="s">
        <v>43</v>
      </c>
      <c r="O278" s="80"/>
      <c r="P278" s="226">
        <f>O278*H278</f>
        <v>0</v>
      </c>
      <c r="Q278" s="226">
        <v>0.085000000000000006</v>
      </c>
      <c r="R278" s="226">
        <f>Q278*H278</f>
        <v>0.085000000000000006</v>
      </c>
      <c r="S278" s="226">
        <v>0</v>
      </c>
      <c r="T278" s="227">
        <f>S278*H278</f>
        <v>0</v>
      </c>
      <c r="AR278" s="18" t="s">
        <v>305</v>
      </c>
      <c r="AT278" s="18" t="s">
        <v>680</v>
      </c>
      <c r="AU278" s="18" t="s">
        <v>81</v>
      </c>
      <c r="AY278" s="18" t="s">
        <v>236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79</v>
      </c>
      <c r="BK278" s="228">
        <f>ROUND(I278*H278,2)</f>
        <v>0</v>
      </c>
      <c r="BL278" s="18" t="s">
        <v>243</v>
      </c>
      <c r="BM278" s="18" t="s">
        <v>2024</v>
      </c>
    </row>
    <row r="279" s="1" customFormat="1">
      <c r="B279" s="39"/>
      <c r="C279" s="40"/>
      <c r="D279" s="229" t="s">
        <v>245</v>
      </c>
      <c r="E279" s="40"/>
      <c r="F279" s="230" t="s">
        <v>2023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245</v>
      </c>
      <c r="AU279" s="18" t="s">
        <v>81</v>
      </c>
    </row>
    <row r="280" s="1" customFormat="1" ht="16.5" customHeight="1">
      <c r="B280" s="39"/>
      <c r="C280" s="217" t="s">
        <v>544</v>
      </c>
      <c r="D280" s="217" t="s">
        <v>238</v>
      </c>
      <c r="E280" s="218" t="s">
        <v>2025</v>
      </c>
      <c r="F280" s="219" t="s">
        <v>2026</v>
      </c>
      <c r="G280" s="220" t="s">
        <v>276</v>
      </c>
      <c r="H280" s="221">
        <v>1</v>
      </c>
      <c r="I280" s="222"/>
      <c r="J280" s="223">
        <f>ROUND(I280*H280,2)</f>
        <v>0</v>
      </c>
      <c r="K280" s="219" t="s">
        <v>242</v>
      </c>
      <c r="L280" s="44"/>
      <c r="M280" s="224" t="s">
        <v>19</v>
      </c>
      <c r="N280" s="225" t="s">
        <v>43</v>
      </c>
      <c r="O280" s="80"/>
      <c r="P280" s="226">
        <f>O280*H280</f>
        <v>0</v>
      </c>
      <c r="Q280" s="226">
        <v>0.43786000000000003</v>
      </c>
      <c r="R280" s="226">
        <f>Q280*H280</f>
        <v>0.43786000000000003</v>
      </c>
      <c r="S280" s="226">
        <v>0</v>
      </c>
      <c r="T280" s="227">
        <f>S280*H280</f>
        <v>0</v>
      </c>
      <c r="AR280" s="18" t="s">
        <v>243</v>
      </c>
      <c r="AT280" s="18" t="s">
        <v>238</v>
      </c>
      <c r="AU280" s="18" t="s">
        <v>81</v>
      </c>
      <c r="AY280" s="18" t="s">
        <v>236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79</v>
      </c>
      <c r="BK280" s="228">
        <f>ROUND(I280*H280,2)</f>
        <v>0</v>
      </c>
      <c r="BL280" s="18" t="s">
        <v>243</v>
      </c>
      <c r="BM280" s="18" t="s">
        <v>2027</v>
      </c>
    </row>
    <row r="281" s="1" customFormat="1">
      <c r="B281" s="39"/>
      <c r="C281" s="40"/>
      <c r="D281" s="229" t="s">
        <v>245</v>
      </c>
      <c r="E281" s="40"/>
      <c r="F281" s="230" t="s">
        <v>2028</v>
      </c>
      <c r="G281" s="40"/>
      <c r="H281" s="40"/>
      <c r="I281" s="144"/>
      <c r="J281" s="40"/>
      <c r="K281" s="40"/>
      <c r="L281" s="44"/>
      <c r="M281" s="231"/>
      <c r="N281" s="80"/>
      <c r="O281" s="80"/>
      <c r="P281" s="80"/>
      <c r="Q281" s="80"/>
      <c r="R281" s="80"/>
      <c r="S281" s="80"/>
      <c r="T281" s="81"/>
      <c r="AT281" s="18" t="s">
        <v>245</v>
      </c>
      <c r="AU281" s="18" t="s">
        <v>81</v>
      </c>
    </row>
    <row r="282" s="12" customFormat="1">
      <c r="B282" s="233"/>
      <c r="C282" s="234"/>
      <c r="D282" s="229" t="s">
        <v>249</v>
      </c>
      <c r="E282" s="235" t="s">
        <v>19</v>
      </c>
      <c r="F282" s="236" t="s">
        <v>1999</v>
      </c>
      <c r="G282" s="234"/>
      <c r="H282" s="237">
        <v>1</v>
      </c>
      <c r="I282" s="238"/>
      <c r="J282" s="234"/>
      <c r="K282" s="234"/>
      <c r="L282" s="239"/>
      <c r="M282" s="240"/>
      <c r="N282" s="241"/>
      <c r="O282" s="241"/>
      <c r="P282" s="241"/>
      <c r="Q282" s="241"/>
      <c r="R282" s="241"/>
      <c r="S282" s="241"/>
      <c r="T282" s="242"/>
      <c r="AT282" s="243" t="s">
        <v>249</v>
      </c>
      <c r="AU282" s="243" t="s">
        <v>81</v>
      </c>
      <c r="AV282" s="12" t="s">
        <v>81</v>
      </c>
      <c r="AW282" s="12" t="s">
        <v>33</v>
      </c>
      <c r="AX282" s="12" t="s">
        <v>72</v>
      </c>
      <c r="AY282" s="243" t="s">
        <v>236</v>
      </c>
    </row>
    <row r="283" s="1" customFormat="1" ht="16.5" customHeight="1">
      <c r="B283" s="39"/>
      <c r="C283" s="260" t="s">
        <v>550</v>
      </c>
      <c r="D283" s="260" t="s">
        <v>680</v>
      </c>
      <c r="E283" s="261" t="s">
        <v>2029</v>
      </c>
      <c r="F283" s="262" t="s">
        <v>2030</v>
      </c>
      <c r="G283" s="263" t="s">
        <v>276</v>
      </c>
      <c r="H283" s="264">
        <v>1</v>
      </c>
      <c r="I283" s="265"/>
      <c r="J283" s="266">
        <f>ROUND(I283*H283,2)</f>
        <v>0</v>
      </c>
      <c r="K283" s="262" t="s">
        <v>242</v>
      </c>
      <c r="L283" s="267"/>
      <c r="M283" s="268" t="s">
        <v>19</v>
      </c>
      <c r="N283" s="269" t="s">
        <v>43</v>
      </c>
      <c r="O283" s="80"/>
      <c r="P283" s="226">
        <f>O283*H283</f>
        <v>0</v>
      </c>
      <c r="Q283" s="226">
        <v>0.055</v>
      </c>
      <c r="R283" s="226">
        <f>Q283*H283</f>
        <v>0.055</v>
      </c>
      <c r="S283" s="226">
        <v>0</v>
      </c>
      <c r="T283" s="227">
        <f>S283*H283</f>
        <v>0</v>
      </c>
      <c r="AR283" s="18" t="s">
        <v>305</v>
      </c>
      <c r="AT283" s="18" t="s">
        <v>680</v>
      </c>
      <c r="AU283" s="18" t="s">
        <v>81</v>
      </c>
      <c r="AY283" s="18" t="s">
        <v>236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8" t="s">
        <v>79</v>
      </c>
      <c r="BK283" s="228">
        <f>ROUND(I283*H283,2)</f>
        <v>0</v>
      </c>
      <c r="BL283" s="18" t="s">
        <v>243</v>
      </c>
      <c r="BM283" s="18" t="s">
        <v>2031</v>
      </c>
    </row>
    <row r="284" s="1" customFormat="1">
      <c r="B284" s="39"/>
      <c r="C284" s="40"/>
      <c r="D284" s="229" t="s">
        <v>245</v>
      </c>
      <c r="E284" s="40"/>
      <c r="F284" s="230" t="s">
        <v>2030</v>
      </c>
      <c r="G284" s="40"/>
      <c r="H284" s="40"/>
      <c r="I284" s="144"/>
      <c r="J284" s="40"/>
      <c r="K284" s="40"/>
      <c r="L284" s="44"/>
      <c r="M284" s="231"/>
      <c r="N284" s="80"/>
      <c r="O284" s="80"/>
      <c r="P284" s="80"/>
      <c r="Q284" s="80"/>
      <c r="R284" s="80"/>
      <c r="S284" s="80"/>
      <c r="T284" s="81"/>
      <c r="AT284" s="18" t="s">
        <v>245</v>
      </c>
      <c r="AU284" s="18" t="s">
        <v>81</v>
      </c>
    </row>
    <row r="285" s="1" customFormat="1" ht="16.5" customHeight="1">
      <c r="B285" s="39"/>
      <c r="C285" s="217" t="s">
        <v>556</v>
      </c>
      <c r="D285" s="217" t="s">
        <v>238</v>
      </c>
      <c r="E285" s="218" t="s">
        <v>2032</v>
      </c>
      <c r="F285" s="219" t="s">
        <v>2033</v>
      </c>
      <c r="G285" s="220" t="s">
        <v>276</v>
      </c>
      <c r="H285" s="221">
        <v>8</v>
      </c>
      <c r="I285" s="222"/>
      <c r="J285" s="223">
        <f>ROUND(I285*H285,2)</f>
        <v>0</v>
      </c>
      <c r="K285" s="219" t="s">
        <v>242</v>
      </c>
      <c r="L285" s="44"/>
      <c r="M285" s="224" t="s">
        <v>19</v>
      </c>
      <c r="N285" s="225" t="s">
        <v>43</v>
      </c>
      <c r="O285" s="80"/>
      <c r="P285" s="226">
        <f>O285*H285</f>
        <v>0</v>
      </c>
      <c r="Q285" s="226">
        <v>0.0091800000000000007</v>
      </c>
      <c r="R285" s="226">
        <f>Q285*H285</f>
        <v>0.073440000000000005</v>
      </c>
      <c r="S285" s="226">
        <v>0</v>
      </c>
      <c r="T285" s="227">
        <f>S285*H285</f>
        <v>0</v>
      </c>
      <c r="AR285" s="18" t="s">
        <v>243</v>
      </c>
      <c r="AT285" s="18" t="s">
        <v>238</v>
      </c>
      <c r="AU285" s="18" t="s">
        <v>81</v>
      </c>
      <c r="AY285" s="18" t="s">
        <v>236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8" t="s">
        <v>79</v>
      </c>
      <c r="BK285" s="228">
        <f>ROUND(I285*H285,2)</f>
        <v>0</v>
      </c>
      <c r="BL285" s="18" t="s">
        <v>243</v>
      </c>
      <c r="BM285" s="18" t="s">
        <v>2034</v>
      </c>
    </row>
    <row r="286" s="1" customFormat="1">
      <c r="B286" s="39"/>
      <c r="C286" s="40"/>
      <c r="D286" s="229" t="s">
        <v>245</v>
      </c>
      <c r="E286" s="40"/>
      <c r="F286" s="230" t="s">
        <v>2033</v>
      </c>
      <c r="G286" s="40"/>
      <c r="H286" s="40"/>
      <c r="I286" s="144"/>
      <c r="J286" s="40"/>
      <c r="K286" s="40"/>
      <c r="L286" s="44"/>
      <c r="M286" s="231"/>
      <c r="N286" s="80"/>
      <c r="O286" s="80"/>
      <c r="P286" s="80"/>
      <c r="Q286" s="80"/>
      <c r="R286" s="80"/>
      <c r="S286" s="80"/>
      <c r="T286" s="81"/>
      <c r="AT286" s="18" t="s">
        <v>245</v>
      </c>
      <c r="AU286" s="18" t="s">
        <v>81</v>
      </c>
    </row>
    <row r="287" s="13" customFormat="1">
      <c r="B287" s="250"/>
      <c r="C287" s="251"/>
      <c r="D287" s="229" t="s">
        <v>249</v>
      </c>
      <c r="E287" s="252" t="s">
        <v>19</v>
      </c>
      <c r="F287" s="253" t="s">
        <v>2035</v>
      </c>
      <c r="G287" s="251"/>
      <c r="H287" s="252" t="s">
        <v>19</v>
      </c>
      <c r="I287" s="254"/>
      <c r="J287" s="251"/>
      <c r="K287" s="251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249</v>
      </c>
      <c r="AU287" s="259" t="s">
        <v>81</v>
      </c>
      <c r="AV287" s="13" t="s">
        <v>79</v>
      </c>
      <c r="AW287" s="13" t="s">
        <v>33</v>
      </c>
      <c r="AX287" s="13" t="s">
        <v>72</v>
      </c>
      <c r="AY287" s="259" t="s">
        <v>236</v>
      </c>
    </row>
    <row r="288" s="12" customFormat="1">
      <c r="B288" s="233"/>
      <c r="C288" s="234"/>
      <c r="D288" s="229" t="s">
        <v>249</v>
      </c>
      <c r="E288" s="235" t="s">
        <v>19</v>
      </c>
      <c r="F288" s="236" t="s">
        <v>2036</v>
      </c>
      <c r="G288" s="234"/>
      <c r="H288" s="237">
        <v>5</v>
      </c>
      <c r="I288" s="238"/>
      <c r="J288" s="234"/>
      <c r="K288" s="234"/>
      <c r="L288" s="239"/>
      <c r="M288" s="240"/>
      <c r="N288" s="241"/>
      <c r="O288" s="241"/>
      <c r="P288" s="241"/>
      <c r="Q288" s="241"/>
      <c r="R288" s="241"/>
      <c r="S288" s="241"/>
      <c r="T288" s="242"/>
      <c r="AT288" s="243" t="s">
        <v>249</v>
      </c>
      <c r="AU288" s="243" t="s">
        <v>81</v>
      </c>
      <c r="AV288" s="12" t="s">
        <v>81</v>
      </c>
      <c r="AW288" s="12" t="s">
        <v>33</v>
      </c>
      <c r="AX288" s="12" t="s">
        <v>72</v>
      </c>
      <c r="AY288" s="243" t="s">
        <v>236</v>
      </c>
    </row>
    <row r="289" s="12" customFormat="1">
      <c r="B289" s="233"/>
      <c r="C289" s="234"/>
      <c r="D289" s="229" t="s">
        <v>249</v>
      </c>
      <c r="E289" s="235" t="s">
        <v>19</v>
      </c>
      <c r="F289" s="236" t="s">
        <v>2037</v>
      </c>
      <c r="G289" s="234"/>
      <c r="H289" s="237">
        <v>3</v>
      </c>
      <c r="I289" s="238"/>
      <c r="J289" s="234"/>
      <c r="K289" s="234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249</v>
      </c>
      <c r="AU289" s="243" t="s">
        <v>81</v>
      </c>
      <c r="AV289" s="12" t="s">
        <v>81</v>
      </c>
      <c r="AW289" s="12" t="s">
        <v>33</v>
      </c>
      <c r="AX289" s="12" t="s">
        <v>72</v>
      </c>
      <c r="AY289" s="243" t="s">
        <v>236</v>
      </c>
    </row>
    <row r="290" s="1" customFormat="1" ht="16.5" customHeight="1">
      <c r="B290" s="39"/>
      <c r="C290" s="260" t="s">
        <v>562</v>
      </c>
      <c r="D290" s="260" t="s">
        <v>680</v>
      </c>
      <c r="E290" s="261" t="s">
        <v>2038</v>
      </c>
      <c r="F290" s="262" t="s">
        <v>2039</v>
      </c>
      <c r="G290" s="263" t="s">
        <v>276</v>
      </c>
      <c r="H290" s="264">
        <v>4</v>
      </c>
      <c r="I290" s="265"/>
      <c r="J290" s="266">
        <f>ROUND(I290*H290,2)</f>
        <v>0</v>
      </c>
      <c r="K290" s="262" t="s">
        <v>242</v>
      </c>
      <c r="L290" s="267"/>
      <c r="M290" s="268" t="s">
        <v>19</v>
      </c>
      <c r="N290" s="269" t="s">
        <v>43</v>
      </c>
      <c r="O290" s="80"/>
      <c r="P290" s="226">
        <f>O290*H290</f>
        <v>0</v>
      </c>
      <c r="Q290" s="226">
        <v>1.0129999999999999</v>
      </c>
      <c r="R290" s="226">
        <f>Q290*H290</f>
        <v>4.0519999999999996</v>
      </c>
      <c r="S290" s="226">
        <v>0</v>
      </c>
      <c r="T290" s="227">
        <f>S290*H290</f>
        <v>0</v>
      </c>
      <c r="AR290" s="18" t="s">
        <v>305</v>
      </c>
      <c r="AT290" s="18" t="s">
        <v>680</v>
      </c>
      <c r="AU290" s="18" t="s">
        <v>81</v>
      </c>
      <c r="AY290" s="18" t="s">
        <v>236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79</v>
      </c>
      <c r="BK290" s="228">
        <f>ROUND(I290*H290,2)</f>
        <v>0</v>
      </c>
      <c r="BL290" s="18" t="s">
        <v>243</v>
      </c>
      <c r="BM290" s="18" t="s">
        <v>2040</v>
      </c>
    </row>
    <row r="291" s="1" customFormat="1">
      <c r="B291" s="39"/>
      <c r="C291" s="40"/>
      <c r="D291" s="229" t="s">
        <v>245</v>
      </c>
      <c r="E291" s="40"/>
      <c r="F291" s="230" t="s">
        <v>2039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245</v>
      </c>
      <c r="AU291" s="18" t="s">
        <v>81</v>
      </c>
    </row>
    <row r="292" s="1" customFormat="1" ht="16.5" customHeight="1">
      <c r="B292" s="39"/>
      <c r="C292" s="260" t="s">
        <v>569</v>
      </c>
      <c r="D292" s="260" t="s">
        <v>680</v>
      </c>
      <c r="E292" s="261" t="s">
        <v>2041</v>
      </c>
      <c r="F292" s="262" t="s">
        <v>2042</v>
      </c>
      <c r="G292" s="263" t="s">
        <v>276</v>
      </c>
      <c r="H292" s="264">
        <v>1</v>
      </c>
      <c r="I292" s="265"/>
      <c r="J292" s="266">
        <f>ROUND(I292*H292,2)</f>
        <v>0</v>
      </c>
      <c r="K292" s="262" t="s">
        <v>19</v>
      </c>
      <c r="L292" s="267"/>
      <c r="M292" s="268" t="s">
        <v>19</v>
      </c>
      <c r="N292" s="269" t="s">
        <v>43</v>
      </c>
      <c r="O292" s="80"/>
      <c r="P292" s="226">
        <f>O292*H292</f>
        <v>0</v>
      </c>
      <c r="Q292" s="226">
        <v>1.0129999999999999</v>
      </c>
      <c r="R292" s="226">
        <f>Q292*H292</f>
        <v>1.0129999999999999</v>
      </c>
      <c r="S292" s="226">
        <v>0</v>
      </c>
      <c r="T292" s="227">
        <f>S292*H292</f>
        <v>0</v>
      </c>
      <c r="AR292" s="18" t="s">
        <v>305</v>
      </c>
      <c r="AT292" s="18" t="s">
        <v>680</v>
      </c>
      <c r="AU292" s="18" t="s">
        <v>81</v>
      </c>
      <c r="AY292" s="18" t="s">
        <v>236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79</v>
      </c>
      <c r="BK292" s="228">
        <f>ROUND(I292*H292,2)</f>
        <v>0</v>
      </c>
      <c r="BL292" s="18" t="s">
        <v>243</v>
      </c>
      <c r="BM292" s="18" t="s">
        <v>2043</v>
      </c>
    </row>
    <row r="293" s="1" customFormat="1">
      <c r="B293" s="39"/>
      <c r="C293" s="40"/>
      <c r="D293" s="229" t="s">
        <v>245</v>
      </c>
      <c r="E293" s="40"/>
      <c r="F293" s="230" t="s">
        <v>2044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245</v>
      </c>
      <c r="AU293" s="18" t="s">
        <v>81</v>
      </c>
    </row>
    <row r="294" s="1" customFormat="1" ht="16.5" customHeight="1">
      <c r="B294" s="39"/>
      <c r="C294" s="260" t="s">
        <v>575</v>
      </c>
      <c r="D294" s="260" t="s">
        <v>680</v>
      </c>
      <c r="E294" s="261" t="s">
        <v>2045</v>
      </c>
      <c r="F294" s="262" t="s">
        <v>2046</v>
      </c>
      <c r="G294" s="263" t="s">
        <v>276</v>
      </c>
      <c r="H294" s="264">
        <v>3</v>
      </c>
      <c r="I294" s="265"/>
      <c r="J294" s="266">
        <f>ROUND(I294*H294,2)</f>
        <v>0</v>
      </c>
      <c r="K294" s="262" t="s">
        <v>242</v>
      </c>
      <c r="L294" s="267"/>
      <c r="M294" s="268" t="s">
        <v>19</v>
      </c>
      <c r="N294" s="269" t="s">
        <v>43</v>
      </c>
      <c r="O294" s="80"/>
      <c r="P294" s="226">
        <f>O294*H294</f>
        <v>0</v>
      </c>
      <c r="Q294" s="226">
        <v>0.021000000000000001</v>
      </c>
      <c r="R294" s="226">
        <f>Q294*H294</f>
        <v>0.063</v>
      </c>
      <c r="S294" s="226">
        <v>0</v>
      </c>
      <c r="T294" s="227">
        <f>S294*H294</f>
        <v>0</v>
      </c>
      <c r="AR294" s="18" t="s">
        <v>305</v>
      </c>
      <c r="AT294" s="18" t="s">
        <v>680</v>
      </c>
      <c r="AU294" s="18" t="s">
        <v>81</v>
      </c>
      <c r="AY294" s="18" t="s">
        <v>236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8" t="s">
        <v>79</v>
      </c>
      <c r="BK294" s="228">
        <f>ROUND(I294*H294,2)</f>
        <v>0</v>
      </c>
      <c r="BL294" s="18" t="s">
        <v>243</v>
      </c>
      <c r="BM294" s="18" t="s">
        <v>2047</v>
      </c>
    </row>
    <row r="295" s="1" customFormat="1">
      <c r="B295" s="39"/>
      <c r="C295" s="40"/>
      <c r="D295" s="229" t="s">
        <v>245</v>
      </c>
      <c r="E295" s="40"/>
      <c r="F295" s="230" t="s">
        <v>2046</v>
      </c>
      <c r="G295" s="40"/>
      <c r="H295" s="40"/>
      <c r="I295" s="144"/>
      <c r="J295" s="40"/>
      <c r="K295" s="40"/>
      <c r="L295" s="44"/>
      <c r="M295" s="231"/>
      <c r="N295" s="80"/>
      <c r="O295" s="80"/>
      <c r="P295" s="80"/>
      <c r="Q295" s="80"/>
      <c r="R295" s="80"/>
      <c r="S295" s="80"/>
      <c r="T295" s="81"/>
      <c r="AT295" s="18" t="s">
        <v>245</v>
      </c>
      <c r="AU295" s="18" t="s">
        <v>81</v>
      </c>
    </row>
    <row r="296" s="13" customFormat="1">
      <c r="B296" s="250"/>
      <c r="C296" s="251"/>
      <c r="D296" s="229" t="s">
        <v>249</v>
      </c>
      <c r="E296" s="252" t="s">
        <v>19</v>
      </c>
      <c r="F296" s="253" t="s">
        <v>2035</v>
      </c>
      <c r="G296" s="251"/>
      <c r="H296" s="252" t="s">
        <v>19</v>
      </c>
      <c r="I296" s="254"/>
      <c r="J296" s="251"/>
      <c r="K296" s="251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249</v>
      </c>
      <c r="AU296" s="259" t="s">
        <v>81</v>
      </c>
      <c r="AV296" s="13" t="s">
        <v>79</v>
      </c>
      <c r="AW296" s="13" t="s">
        <v>33</v>
      </c>
      <c r="AX296" s="13" t="s">
        <v>72</v>
      </c>
      <c r="AY296" s="259" t="s">
        <v>236</v>
      </c>
    </row>
    <row r="297" s="12" customFormat="1">
      <c r="B297" s="233"/>
      <c r="C297" s="234"/>
      <c r="D297" s="229" t="s">
        <v>249</v>
      </c>
      <c r="E297" s="235" t="s">
        <v>19</v>
      </c>
      <c r="F297" s="236" t="s">
        <v>2037</v>
      </c>
      <c r="G297" s="234"/>
      <c r="H297" s="237">
        <v>3</v>
      </c>
      <c r="I297" s="238"/>
      <c r="J297" s="234"/>
      <c r="K297" s="234"/>
      <c r="L297" s="239"/>
      <c r="M297" s="240"/>
      <c r="N297" s="241"/>
      <c r="O297" s="241"/>
      <c r="P297" s="241"/>
      <c r="Q297" s="241"/>
      <c r="R297" s="241"/>
      <c r="S297" s="241"/>
      <c r="T297" s="242"/>
      <c r="AT297" s="243" t="s">
        <v>249</v>
      </c>
      <c r="AU297" s="243" t="s">
        <v>81</v>
      </c>
      <c r="AV297" s="12" t="s">
        <v>81</v>
      </c>
      <c r="AW297" s="12" t="s">
        <v>33</v>
      </c>
      <c r="AX297" s="12" t="s">
        <v>72</v>
      </c>
      <c r="AY297" s="243" t="s">
        <v>236</v>
      </c>
    </row>
    <row r="298" s="1" customFormat="1" ht="16.5" customHeight="1">
      <c r="B298" s="39"/>
      <c r="C298" s="217" t="s">
        <v>584</v>
      </c>
      <c r="D298" s="217" t="s">
        <v>238</v>
      </c>
      <c r="E298" s="218" t="s">
        <v>2048</v>
      </c>
      <c r="F298" s="219" t="s">
        <v>2049</v>
      </c>
      <c r="G298" s="220" t="s">
        <v>276</v>
      </c>
      <c r="H298" s="221">
        <v>1</v>
      </c>
      <c r="I298" s="222"/>
      <c r="J298" s="223">
        <f>ROUND(I298*H298,2)</f>
        <v>0</v>
      </c>
      <c r="K298" s="219" t="s">
        <v>242</v>
      </c>
      <c r="L298" s="44"/>
      <c r="M298" s="224" t="s">
        <v>19</v>
      </c>
      <c r="N298" s="225" t="s">
        <v>43</v>
      </c>
      <c r="O298" s="80"/>
      <c r="P298" s="226">
        <f>O298*H298</f>
        <v>0</v>
      </c>
      <c r="Q298" s="226">
        <v>0.011469999999999999</v>
      </c>
      <c r="R298" s="226">
        <f>Q298*H298</f>
        <v>0.011469999999999999</v>
      </c>
      <c r="S298" s="226">
        <v>0</v>
      </c>
      <c r="T298" s="227">
        <f>S298*H298</f>
        <v>0</v>
      </c>
      <c r="AR298" s="18" t="s">
        <v>243</v>
      </c>
      <c r="AT298" s="18" t="s">
        <v>238</v>
      </c>
      <c r="AU298" s="18" t="s">
        <v>81</v>
      </c>
      <c r="AY298" s="18" t="s">
        <v>236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79</v>
      </c>
      <c r="BK298" s="228">
        <f>ROUND(I298*H298,2)</f>
        <v>0</v>
      </c>
      <c r="BL298" s="18" t="s">
        <v>243</v>
      </c>
      <c r="BM298" s="18" t="s">
        <v>2050</v>
      </c>
    </row>
    <row r="299" s="1" customFormat="1">
      <c r="B299" s="39"/>
      <c r="C299" s="40"/>
      <c r="D299" s="229" t="s">
        <v>245</v>
      </c>
      <c r="E299" s="40"/>
      <c r="F299" s="230" t="s">
        <v>2049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245</v>
      </c>
      <c r="AU299" s="18" t="s">
        <v>81</v>
      </c>
    </row>
    <row r="300" s="13" customFormat="1">
      <c r="B300" s="250"/>
      <c r="C300" s="251"/>
      <c r="D300" s="229" t="s">
        <v>249</v>
      </c>
      <c r="E300" s="252" t="s">
        <v>19</v>
      </c>
      <c r="F300" s="253" t="s">
        <v>2035</v>
      </c>
      <c r="G300" s="251"/>
      <c r="H300" s="252" t="s">
        <v>19</v>
      </c>
      <c r="I300" s="254"/>
      <c r="J300" s="251"/>
      <c r="K300" s="251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249</v>
      </c>
      <c r="AU300" s="259" t="s">
        <v>81</v>
      </c>
      <c r="AV300" s="13" t="s">
        <v>79</v>
      </c>
      <c r="AW300" s="13" t="s">
        <v>33</v>
      </c>
      <c r="AX300" s="13" t="s">
        <v>72</v>
      </c>
      <c r="AY300" s="259" t="s">
        <v>236</v>
      </c>
    </row>
    <row r="301" s="12" customFormat="1">
      <c r="B301" s="233"/>
      <c r="C301" s="234"/>
      <c r="D301" s="229" t="s">
        <v>249</v>
      </c>
      <c r="E301" s="235" t="s">
        <v>19</v>
      </c>
      <c r="F301" s="236" t="s">
        <v>2051</v>
      </c>
      <c r="G301" s="234"/>
      <c r="H301" s="237">
        <v>1</v>
      </c>
      <c r="I301" s="238"/>
      <c r="J301" s="234"/>
      <c r="K301" s="234"/>
      <c r="L301" s="239"/>
      <c r="M301" s="240"/>
      <c r="N301" s="241"/>
      <c r="O301" s="241"/>
      <c r="P301" s="241"/>
      <c r="Q301" s="241"/>
      <c r="R301" s="241"/>
      <c r="S301" s="241"/>
      <c r="T301" s="242"/>
      <c r="AT301" s="243" t="s">
        <v>249</v>
      </c>
      <c r="AU301" s="243" t="s">
        <v>81</v>
      </c>
      <c r="AV301" s="12" t="s">
        <v>81</v>
      </c>
      <c r="AW301" s="12" t="s">
        <v>33</v>
      </c>
      <c r="AX301" s="12" t="s">
        <v>72</v>
      </c>
      <c r="AY301" s="243" t="s">
        <v>236</v>
      </c>
    </row>
    <row r="302" s="1" customFormat="1" ht="16.5" customHeight="1">
      <c r="B302" s="39"/>
      <c r="C302" s="260" t="s">
        <v>592</v>
      </c>
      <c r="D302" s="260" t="s">
        <v>680</v>
      </c>
      <c r="E302" s="261" t="s">
        <v>2052</v>
      </c>
      <c r="F302" s="262" t="s">
        <v>2053</v>
      </c>
      <c r="G302" s="263" t="s">
        <v>276</v>
      </c>
      <c r="H302" s="264">
        <v>1</v>
      </c>
      <c r="I302" s="265"/>
      <c r="J302" s="266">
        <f>ROUND(I302*H302,2)</f>
        <v>0</v>
      </c>
      <c r="K302" s="262" t="s">
        <v>19</v>
      </c>
      <c r="L302" s="267"/>
      <c r="M302" s="268" t="s">
        <v>19</v>
      </c>
      <c r="N302" s="269" t="s">
        <v>43</v>
      </c>
      <c r="O302" s="80"/>
      <c r="P302" s="226">
        <f>O302*H302</f>
        <v>0</v>
      </c>
      <c r="Q302" s="226">
        <v>0.54800000000000004</v>
      </c>
      <c r="R302" s="226">
        <f>Q302*H302</f>
        <v>0.54800000000000004</v>
      </c>
      <c r="S302" s="226">
        <v>0</v>
      </c>
      <c r="T302" s="227">
        <f>S302*H302</f>
        <v>0</v>
      </c>
      <c r="AR302" s="18" t="s">
        <v>305</v>
      </c>
      <c r="AT302" s="18" t="s">
        <v>680</v>
      </c>
      <c r="AU302" s="18" t="s">
        <v>81</v>
      </c>
      <c r="AY302" s="18" t="s">
        <v>236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79</v>
      </c>
      <c r="BK302" s="228">
        <f>ROUND(I302*H302,2)</f>
        <v>0</v>
      </c>
      <c r="BL302" s="18" t="s">
        <v>243</v>
      </c>
      <c r="BM302" s="18" t="s">
        <v>2054</v>
      </c>
    </row>
    <row r="303" s="1" customFormat="1">
      <c r="B303" s="39"/>
      <c r="C303" s="40"/>
      <c r="D303" s="229" t="s">
        <v>245</v>
      </c>
      <c r="E303" s="40"/>
      <c r="F303" s="230" t="s">
        <v>2053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245</v>
      </c>
      <c r="AU303" s="18" t="s">
        <v>81</v>
      </c>
    </row>
    <row r="304" s="1" customFormat="1" ht="16.5" customHeight="1">
      <c r="B304" s="39"/>
      <c r="C304" s="217" t="s">
        <v>597</v>
      </c>
      <c r="D304" s="217" t="s">
        <v>238</v>
      </c>
      <c r="E304" s="218" t="s">
        <v>2055</v>
      </c>
      <c r="F304" s="219" t="s">
        <v>2056</v>
      </c>
      <c r="G304" s="220" t="s">
        <v>276</v>
      </c>
      <c r="H304" s="221">
        <v>1</v>
      </c>
      <c r="I304" s="222"/>
      <c r="J304" s="223">
        <f>ROUND(I304*H304,2)</f>
        <v>0</v>
      </c>
      <c r="K304" s="219" t="s">
        <v>242</v>
      </c>
      <c r="L304" s="44"/>
      <c r="M304" s="224" t="s">
        <v>19</v>
      </c>
      <c r="N304" s="225" t="s">
        <v>43</v>
      </c>
      <c r="O304" s="80"/>
      <c r="P304" s="226">
        <f>O304*H304</f>
        <v>0</v>
      </c>
      <c r="Q304" s="226">
        <v>0.027529999999999999</v>
      </c>
      <c r="R304" s="226">
        <f>Q304*H304</f>
        <v>0.027529999999999999</v>
      </c>
      <c r="S304" s="226">
        <v>0</v>
      </c>
      <c r="T304" s="227">
        <f>S304*H304</f>
        <v>0</v>
      </c>
      <c r="AR304" s="18" t="s">
        <v>243</v>
      </c>
      <c r="AT304" s="18" t="s">
        <v>238</v>
      </c>
      <c r="AU304" s="18" t="s">
        <v>81</v>
      </c>
      <c r="AY304" s="18" t="s">
        <v>236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8" t="s">
        <v>79</v>
      </c>
      <c r="BK304" s="228">
        <f>ROUND(I304*H304,2)</f>
        <v>0</v>
      </c>
      <c r="BL304" s="18" t="s">
        <v>243</v>
      </c>
      <c r="BM304" s="18" t="s">
        <v>2057</v>
      </c>
    </row>
    <row r="305" s="1" customFormat="1">
      <c r="B305" s="39"/>
      <c r="C305" s="40"/>
      <c r="D305" s="229" t="s">
        <v>245</v>
      </c>
      <c r="E305" s="40"/>
      <c r="F305" s="230" t="s">
        <v>2056</v>
      </c>
      <c r="G305" s="40"/>
      <c r="H305" s="40"/>
      <c r="I305" s="144"/>
      <c r="J305" s="40"/>
      <c r="K305" s="40"/>
      <c r="L305" s="44"/>
      <c r="M305" s="231"/>
      <c r="N305" s="80"/>
      <c r="O305" s="80"/>
      <c r="P305" s="80"/>
      <c r="Q305" s="80"/>
      <c r="R305" s="80"/>
      <c r="S305" s="80"/>
      <c r="T305" s="81"/>
      <c r="AT305" s="18" t="s">
        <v>245</v>
      </c>
      <c r="AU305" s="18" t="s">
        <v>81</v>
      </c>
    </row>
    <row r="306" s="13" customFormat="1">
      <c r="B306" s="250"/>
      <c r="C306" s="251"/>
      <c r="D306" s="229" t="s">
        <v>249</v>
      </c>
      <c r="E306" s="252" t="s">
        <v>19</v>
      </c>
      <c r="F306" s="253" t="s">
        <v>2035</v>
      </c>
      <c r="G306" s="251"/>
      <c r="H306" s="252" t="s">
        <v>19</v>
      </c>
      <c r="I306" s="254"/>
      <c r="J306" s="251"/>
      <c r="K306" s="251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249</v>
      </c>
      <c r="AU306" s="259" t="s">
        <v>81</v>
      </c>
      <c r="AV306" s="13" t="s">
        <v>79</v>
      </c>
      <c r="AW306" s="13" t="s">
        <v>33</v>
      </c>
      <c r="AX306" s="13" t="s">
        <v>72</v>
      </c>
      <c r="AY306" s="259" t="s">
        <v>236</v>
      </c>
    </row>
    <row r="307" s="13" customFormat="1">
      <c r="B307" s="250"/>
      <c r="C307" s="251"/>
      <c r="D307" s="229" t="s">
        <v>249</v>
      </c>
      <c r="E307" s="252" t="s">
        <v>19</v>
      </c>
      <c r="F307" s="253" t="s">
        <v>2058</v>
      </c>
      <c r="G307" s="251"/>
      <c r="H307" s="252" t="s">
        <v>19</v>
      </c>
      <c r="I307" s="254"/>
      <c r="J307" s="251"/>
      <c r="K307" s="251"/>
      <c r="L307" s="255"/>
      <c r="M307" s="256"/>
      <c r="N307" s="257"/>
      <c r="O307" s="257"/>
      <c r="P307" s="257"/>
      <c r="Q307" s="257"/>
      <c r="R307" s="257"/>
      <c r="S307" s="257"/>
      <c r="T307" s="258"/>
      <c r="AT307" s="259" t="s">
        <v>249</v>
      </c>
      <c r="AU307" s="259" t="s">
        <v>81</v>
      </c>
      <c r="AV307" s="13" t="s">
        <v>79</v>
      </c>
      <c r="AW307" s="13" t="s">
        <v>33</v>
      </c>
      <c r="AX307" s="13" t="s">
        <v>72</v>
      </c>
      <c r="AY307" s="259" t="s">
        <v>236</v>
      </c>
    </row>
    <row r="308" s="12" customFormat="1">
      <c r="B308" s="233"/>
      <c r="C308" s="234"/>
      <c r="D308" s="229" t="s">
        <v>249</v>
      </c>
      <c r="E308" s="235" t="s">
        <v>19</v>
      </c>
      <c r="F308" s="236" t="s">
        <v>79</v>
      </c>
      <c r="G308" s="234"/>
      <c r="H308" s="237">
        <v>1</v>
      </c>
      <c r="I308" s="238"/>
      <c r="J308" s="234"/>
      <c r="K308" s="234"/>
      <c r="L308" s="239"/>
      <c r="M308" s="240"/>
      <c r="N308" s="241"/>
      <c r="O308" s="241"/>
      <c r="P308" s="241"/>
      <c r="Q308" s="241"/>
      <c r="R308" s="241"/>
      <c r="S308" s="241"/>
      <c r="T308" s="242"/>
      <c r="AT308" s="243" t="s">
        <v>249</v>
      </c>
      <c r="AU308" s="243" t="s">
        <v>81</v>
      </c>
      <c r="AV308" s="12" t="s">
        <v>81</v>
      </c>
      <c r="AW308" s="12" t="s">
        <v>33</v>
      </c>
      <c r="AX308" s="12" t="s">
        <v>72</v>
      </c>
      <c r="AY308" s="243" t="s">
        <v>236</v>
      </c>
    </row>
    <row r="309" s="1" customFormat="1" ht="16.5" customHeight="1">
      <c r="B309" s="39"/>
      <c r="C309" s="260" t="s">
        <v>601</v>
      </c>
      <c r="D309" s="260" t="s">
        <v>680</v>
      </c>
      <c r="E309" s="261" t="s">
        <v>2059</v>
      </c>
      <c r="F309" s="262" t="s">
        <v>2060</v>
      </c>
      <c r="G309" s="263" t="s">
        <v>276</v>
      </c>
      <c r="H309" s="264">
        <v>1</v>
      </c>
      <c r="I309" s="265"/>
      <c r="J309" s="266">
        <f>ROUND(I309*H309,2)</f>
        <v>0</v>
      </c>
      <c r="K309" s="262" t="s">
        <v>242</v>
      </c>
      <c r="L309" s="267"/>
      <c r="M309" s="268" t="s">
        <v>19</v>
      </c>
      <c r="N309" s="269" t="s">
        <v>43</v>
      </c>
      <c r="O309" s="80"/>
      <c r="P309" s="226">
        <f>O309*H309</f>
        <v>0</v>
      </c>
      <c r="Q309" s="226">
        <v>2.1000000000000001</v>
      </c>
      <c r="R309" s="226">
        <f>Q309*H309</f>
        <v>2.1000000000000001</v>
      </c>
      <c r="S309" s="226">
        <v>0</v>
      </c>
      <c r="T309" s="227">
        <f>S309*H309</f>
        <v>0</v>
      </c>
      <c r="AR309" s="18" t="s">
        <v>305</v>
      </c>
      <c r="AT309" s="18" t="s">
        <v>680</v>
      </c>
      <c r="AU309" s="18" t="s">
        <v>81</v>
      </c>
      <c r="AY309" s="18" t="s">
        <v>236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8" t="s">
        <v>79</v>
      </c>
      <c r="BK309" s="228">
        <f>ROUND(I309*H309,2)</f>
        <v>0</v>
      </c>
      <c r="BL309" s="18" t="s">
        <v>243</v>
      </c>
      <c r="BM309" s="18" t="s">
        <v>2061</v>
      </c>
    </row>
    <row r="310" s="1" customFormat="1">
      <c r="B310" s="39"/>
      <c r="C310" s="40"/>
      <c r="D310" s="229" t="s">
        <v>245</v>
      </c>
      <c r="E310" s="40"/>
      <c r="F310" s="230" t="s">
        <v>2060</v>
      </c>
      <c r="G310" s="40"/>
      <c r="H310" s="40"/>
      <c r="I310" s="144"/>
      <c r="J310" s="40"/>
      <c r="K310" s="40"/>
      <c r="L310" s="44"/>
      <c r="M310" s="231"/>
      <c r="N310" s="80"/>
      <c r="O310" s="80"/>
      <c r="P310" s="80"/>
      <c r="Q310" s="80"/>
      <c r="R310" s="80"/>
      <c r="S310" s="80"/>
      <c r="T310" s="81"/>
      <c r="AT310" s="18" t="s">
        <v>245</v>
      </c>
      <c r="AU310" s="18" t="s">
        <v>81</v>
      </c>
    </row>
    <row r="311" s="13" customFormat="1">
      <c r="B311" s="250"/>
      <c r="C311" s="251"/>
      <c r="D311" s="229" t="s">
        <v>249</v>
      </c>
      <c r="E311" s="252" t="s">
        <v>19</v>
      </c>
      <c r="F311" s="253" t="s">
        <v>2058</v>
      </c>
      <c r="G311" s="251"/>
      <c r="H311" s="252" t="s">
        <v>19</v>
      </c>
      <c r="I311" s="254"/>
      <c r="J311" s="251"/>
      <c r="K311" s="251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249</v>
      </c>
      <c r="AU311" s="259" t="s">
        <v>81</v>
      </c>
      <c r="AV311" s="13" t="s">
        <v>79</v>
      </c>
      <c r="AW311" s="13" t="s">
        <v>33</v>
      </c>
      <c r="AX311" s="13" t="s">
        <v>72</v>
      </c>
      <c r="AY311" s="259" t="s">
        <v>236</v>
      </c>
    </row>
    <row r="312" s="12" customFormat="1">
      <c r="B312" s="233"/>
      <c r="C312" s="234"/>
      <c r="D312" s="229" t="s">
        <v>249</v>
      </c>
      <c r="E312" s="235" t="s">
        <v>19</v>
      </c>
      <c r="F312" s="236" t="s">
        <v>79</v>
      </c>
      <c r="G312" s="234"/>
      <c r="H312" s="237">
        <v>1</v>
      </c>
      <c r="I312" s="238"/>
      <c r="J312" s="234"/>
      <c r="K312" s="234"/>
      <c r="L312" s="239"/>
      <c r="M312" s="240"/>
      <c r="N312" s="241"/>
      <c r="O312" s="241"/>
      <c r="P312" s="241"/>
      <c r="Q312" s="241"/>
      <c r="R312" s="241"/>
      <c r="S312" s="241"/>
      <c r="T312" s="242"/>
      <c r="AT312" s="243" t="s">
        <v>249</v>
      </c>
      <c r="AU312" s="243" t="s">
        <v>81</v>
      </c>
      <c r="AV312" s="12" t="s">
        <v>81</v>
      </c>
      <c r="AW312" s="12" t="s">
        <v>33</v>
      </c>
      <c r="AX312" s="12" t="s">
        <v>72</v>
      </c>
      <c r="AY312" s="243" t="s">
        <v>236</v>
      </c>
    </row>
    <row r="313" s="1" customFormat="1" ht="16.5" customHeight="1">
      <c r="B313" s="39"/>
      <c r="C313" s="217" t="s">
        <v>607</v>
      </c>
      <c r="D313" s="217" t="s">
        <v>238</v>
      </c>
      <c r="E313" s="218" t="s">
        <v>2062</v>
      </c>
      <c r="F313" s="219" t="s">
        <v>2063</v>
      </c>
      <c r="G313" s="220" t="s">
        <v>276</v>
      </c>
      <c r="H313" s="221">
        <v>1</v>
      </c>
      <c r="I313" s="222"/>
      <c r="J313" s="223">
        <f>ROUND(I313*H313,2)</f>
        <v>0</v>
      </c>
      <c r="K313" s="219" t="s">
        <v>242</v>
      </c>
      <c r="L313" s="44"/>
      <c r="M313" s="224" t="s">
        <v>19</v>
      </c>
      <c r="N313" s="225" t="s">
        <v>43</v>
      </c>
      <c r="O313" s="80"/>
      <c r="P313" s="226">
        <f>O313*H313</f>
        <v>0</v>
      </c>
      <c r="Q313" s="226">
        <v>0.21734000000000001</v>
      </c>
      <c r="R313" s="226">
        <f>Q313*H313</f>
        <v>0.21734000000000001</v>
      </c>
      <c r="S313" s="226">
        <v>0</v>
      </c>
      <c r="T313" s="227">
        <f>S313*H313</f>
        <v>0</v>
      </c>
      <c r="AR313" s="18" t="s">
        <v>243</v>
      </c>
      <c r="AT313" s="18" t="s">
        <v>238</v>
      </c>
      <c r="AU313" s="18" t="s">
        <v>81</v>
      </c>
      <c r="AY313" s="18" t="s">
        <v>236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8" t="s">
        <v>79</v>
      </c>
      <c r="BK313" s="228">
        <f>ROUND(I313*H313,2)</f>
        <v>0</v>
      </c>
      <c r="BL313" s="18" t="s">
        <v>243</v>
      </c>
      <c r="BM313" s="18" t="s">
        <v>2064</v>
      </c>
    </row>
    <row r="314" s="1" customFormat="1">
      <c r="B314" s="39"/>
      <c r="C314" s="40"/>
      <c r="D314" s="229" t="s">
        <v>245</v>
      </c>
      <c r="E314" s="40"/>
      <c r="F314" s="230" t="s">
        <v>2065</v>
      </c>
      <c r="G314" s="40"/>
      <c r="H314" s="40"/>
      <c r="I314" s="144"/>
      <c r="J314" s="40"/>
      <c r="K314" s="40"/>
      <c r="L314" s="44"/>
      <c r="M314" s="231"/>
      <c r="N314" s="80"/>
      <c r="O314" s="80"/>
      <c r="P314" s="80"/>
      <c r="Q314" s="80"/>
      <c r="R314" s="80"/>
      <c r="S314" s="80"/>
      <c r="T314" s="81"/>
      <c r="AT314" s="18" t="s">
        <v>245</v>
      </c>
      <c r="AU314" s="18" t="s">
        <v>81</v>
      </c>
    </row>
    <row r="315" s="13" customFormat="1">
      <c r="B315" s="250"/>
      <c r="C315" s="251"/>
      <c r="D315" s="229" t="s">
        <v>249</v>
      </c>
      <c r="E315" s="252" t="s">
        <v>19</v>
      </c>
      <c r="F315" s="253" t="s">
        <v>2066</v>
      </c>
      <c r="G315" s="251"/>
      <c r="H315" s="252" t="s">
        <v>19</v>
      </c>
      <c r="I315" s="254"/>
      <c r="J315" s="251"/>
      <c r="K315" s="251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249</v>
      </c>
      <c r="AU315" s="259" t="s">
        <v>81</v>
      </c>
      <c r="AV315" s="13" t="s">
        <v>79</v>
      </c>
      <c r="AW315" s="13" t="s">
        <v>33</v>
      </c>
      <c r="AX315" s="13" t="s">
        <v>72</v>
      </c>
      <c r="AY315" s="259" t="s">
        <v>236</v>
      </c>
    </row>
    <row r="316" s="12" customFormat="1">
      <c r="B316" s="233"/>
      <c r="C316" s="234"/>
      <c r="D316" s="229" t="s">
        <v>249</v>
      </c>
      <c r="E316" s="235" t="s">
        <v>19</v>
      </c>
      <c r="F316" s="236" t="s">
        <v>2067</v>
      </c>
      <c r="G316" s="234"/>
      <c r="H316" s="237">
        <v>1</v>
      </c>
      <c r="I316" s="238"/>
      <c r="J316" s="234"/>
      <c r="K316" s="234"/>
      <c r="L316" s="239"/>
      <c r="M316" s="240"/>
      <c r="N316" s="241"/>
      <c r="O316" s="241"/>
      <c r="P316" s="241"/>
      <c r="Q316" s="241"/>
      <c r="R316" s="241"/>
      <c r="S316" s="241"/>
      <c r="T316" s="242"/>
      <c r="AT316" s="243" t="s">
        <v>249</v>
      </c>
      <c r="AU316" s="243" t="s">
        <v>81</v>
      </c>
      <c r="AV316" s="12" t="s">
        <v>81</v>
      </c>
      <c r="AW316" s="12" t="s">
        <v>33</v>
      </c>
      <c r="AX316" s="12" t="s">
        <v>72</v>
      </c>
      <c r="AY316" s="243" t="s">
        <v>236</v>
      </c>
    </row>
    <row r="317" s="1" customFormat="1" ht="16.5" customHeight="1">
      <c r="B317" s="39"/>
      <c r="C317" s="260" t="s">
        <v>613</v>
      </c>
      <c r="D317" s="260" t="s">
        <v>680</v>
      </c>
      <c r="E317" s="261" t="s">
        <v>2068</v>
      </c>
      <c r="F317" s="262" t="s">
        <v>2069</v>
      </c>
      <c r="G317" s="263" t="s">
        <v>276</v>
      </c>
      <c r="H317" s="264">
        <v>1</v>
      </c>
      <c r="I317" s="265"/>
      <c r="J317" s="266">
        <f>ROUND(I317*H317,2)</f>
        <v>0</v>
      </c>
      <c r="K317" s="262" t="s">
        <v>242</v>
      </c>
      <c r="L317" s="267"/>
      <c r="M317" s="268" t="s">
        <v>19</v>
      </c>
      <c r="N317" s="269" t="s">
        <v>43</v>
      </c>
      <c r="O317" s="80"/>
      <c r="P317" s="226">
        <f>O317*H317</f>
        <v>0</v>
      </c>
      <c r="Q317" s="226">
        <v>0.10199999999999999</v>
      </c>
      <c r="R317" s="226">
        <f>Q317*H317</f>
        <v>0.10199999999999999</v>
      </c>
      <c r="S317" s="226">
        <v>0</v>
      </c>
      <c r="T317" s="227">
        <f>S317*H317</f>
        <v>0</v>
      </c>
      <c r="AR317" s="18" t="s">
        <v>305</v>
      </c>
      <c r="AT317" s="18" t="s">
        <v>680</v>
      </c>
      <c r="AU317" s="18" t="s">
        <v>81</v>
      </c>
      <c r="AY317" s="18" t="s">
        <v>236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79</v>
      </c>
      <c r="BK317" s="228">
        <f>ROUND(I317*H317,2)</f>
        <v>0</v>
      </c>
      <c r="BL317" s="18" t="s">
        <v>243</v>
      </c>
      <c r="BM317" s="18" t="s">
        <v>2070</v>
      </c>
    </row>
    <row r="318" s="1" customFormat="1">
      <c r="B318" s="39"/>
      <c r="C318" s="40"/>
      <c r="D318" s="229" t="s">
        <v>245</v>
      </c>
      <c r="E318" s="40"/>
      <c r="F318" s="230" t="s">
        <v>2069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245</v>
      </c>
      <c r="AU318" s="18" t="s">
        <v>81</v>
      </c>
    </row>
    <row r="319" s="1" customFormat="1" ht="16.5" customHeight="1">
      <c r="B319" s="39"/>
      <c r="C319" s="217" t="s">
        <v>619</v>
      </c>
      <c r="D319" s="217" t="s">
        <v>238</v>
      </c>
      <c r="E319" s="218" t="s">
        <v>2071</v>
      </c>
      <c r="F319" s="219" t="s">
        <v>2072</v>
      </c>
      <c r="G319" s="220" t="s">
        <v>318</v>
      </c>
      <c r="H319" s="221">
        <v>140</v>
      </c>
      <c r="I319" s="222"/>
      <c r="J319" s="223">
        <f>ROUND(I319*H319,2)</f>
        <v>0</v>
      </c>
      <c r="K319" s="219" t="s">
        <v>242</v>
      </c>
      <c r="L319" s="44"/>
      <c r="M319" s="224" t="s">
        <v>19</v>
      </c>
      <c r="N319" s="225" t="s">
        <v>43</v>
      </c>
      <c r="O319" s="80"/>
      <c r="P319" s="226">
        <f>O319*H319</f>
        <v>0</v>
      </c>
      <c r="Q319" s="226">
        <v>0.00019000000000000001</v>
      </c>
      <c r="R319" s="226">
        <f>Q319*H319</f>
        <v>0.026600000000000002</v>
      </c>
      <c r="S319" s="226">
        <v>0</v>
      </c>
      <c r="T319" s="227">
        <f>S319*H319</f>
        <v>0</v>
      </c>
      <c r="AR319" s="18" t="s">
        <v>243</v>
      </c>
      <c r="AT319" s="18" t="s">
        <v>238</v>
      </c>
      <c r="AU319" s="18" t="s">
        <v>81</v>
      </c>
      <c r="AY319" s="18" t="s">
        <v>236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79</v>
      </c>
      <c r="BK319" s="228">
        <f>ROUND(I319*H319,2)</f>
        <v>0</v>
      </c>
      <c r="BL319" s="18" t="s">
        <v>243</v>
      </c>
      <c r="BM319" s="18" t="s">
        <v>2073</v>
      </c>
    </row>
    <row r="320" s="1" customFormat="1">
      <c r="B320" s="39"/>
      <c r="C320" s="40"/>
      <c r="D320" s="229" t="s">
        <v>245</v>
      </c>
      <c r="E320" s="40"/>
      <c r="F320" s="230" t="s">
        <v>2074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245</v>
      </c>
      <c r="AU320" s="18" t="s">
        <v>81</v>
      </c>
    </row>
    <row r="321" s="12" customFormat="1">
      <c r="B321" s="233"/>
      <c r="C321" s="234"/>
      <c r="D321" s="229" t="s">
        <v>249</v>
      </c>
      <c r="E321" s="235" t="s">
        <v>19</v>
      </c>
      <c r="F321" s="236" t="s">
        <v>2075</v>
      </c>
      <c r="G321" s="234"/>
      <c r="H321" s="237">
        <v>140</v>
      </c>
      <c r="I321" s="238"/>
      <c r="J321" s="234"/>
      <c r="K321" s="234"/>
      <c r="L321" s="239"/>
      <c r="M321" s="240"/>
      <c r="N321" s="241"/>
      <c r="O321" s="241"/>
      <c r="P321" s="241"/>
      <c r="Q321" s="241"/>
      <c r="R321" s="241"/>
      <c r="S321" s="241"/>
      <c r="T321" s="242"/>
      <c r="AT321" s="243" t="s">
        <v>249</v>
      </c>
      <c r="AU321" s="243" t="s">
        <v>81</v>
      </c>
      <c r="AV321" s="12" t="s">
        <v>81</v>
      </c>
      <c r="AW321" s="12" t="s">
        <v>33</v>
      </c>
      <c r="AX321" s="12" t="s">
        <v>72</v>
      </c>
      <c r="AY321" s="243" t="s">
        <v>236</v>
      </c>
    </row>
    <row r="322" s="1" customFormat="1" ht="16.5" customHeight="1">
      <c r="B322" s="39"/>
      <c r="C322" s="217" t="s">
        <v>622</v>
      </c>
      <c r="D322" s="217" t="s">
        <v>238</v>
      </c>
      <c r="E322" s="218" t="s">
        <v>2076</v>
      </c>
      <c r="F322" s="219" t="s">
        <v>2077</v>
      </c>
      <c r="G322" s="220" t="s">
        <v>318</v>
      </c>
      <c r="H322" s="221">
        <v>110</v>
      </c>
      <c r="I322" s="222"/>
      <c r="J322" s="223">
        <f>ROUND(I322*H322,2)</f>
        <v>0</v>
      </c>
      <c r="K322" s="219" t="s">
        <v>242</v>
      </c>
      <c r="L322" s="44"/>
      <c r="M322" s="224" t="s">
        <v>19</v>
      </c>
      <c r="N322" s="225" t="s">
        <v>43</v>
      </c>
      <c r="O322" s="80"/>
      <c r="P322" s="226">
        <f>O322*H322</f>
        <v>0</v>
      </c>
      <c r="Q322" s="226">
        <v>9.0000000000000006E-05</v>
      </c>
      <c r="R322" s="226">
        <f>Q322*H322</f>
        <v>0.0099000000000000008</v>
      </c>
      <c r="S322" s="226">
        <v>0</v>
      </c>
      <c r="T322" s="227">
        <f>S322*H322</f>
        <v>0</v>
      </c>
      <c r="AR322" s="18" t="s">
        <v>243</v>
      </c>
      <c r="AT322" s="18" t="s">
        <v>238</v>
      </c>
      <c r="AU322" s="18" t="s">
        <v>81</v>
      </c>
      <c r="AY322" s="18" t="s">
        <v>236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79</v>
      </c>
      <c r="BK322" s="228">
        <f>ROUND(I322*H322,2)</f>
        <v>0</v>
      </c>
      <c r="BL322" s="18" t="s">
        <v>243</v>
      </c>
      <c r="BM322" s="18" t="s">
        <v>2078</v>
      </c>
    </row>
    <row r="323" s="1" customFormat="1">
      <c r="B323" s="39"/>
      <c r="C323" s="40"/>
      <c r="D323" s="229" t="s">
        <v>245</v>
      </c>
      <c r="E323" s="40"/>
      <c r="F323" s="230" t="s">
        <v>2079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245</v>
      </c>
      <c r="AU323" s="18" t="s">
        <v>81</v>
      </c>
    </row>
    <row r="324" s="12" customFormat="1">
      <c r="B324" s="233"/>
      <c r="C324" s="234"/>
      <c r="D324" s="229" t="s">
        <v>249</v>
      </c>
      <c r="E324" s="235" t="s">
        <v>19</v>
      </c>
      <c r="F324" s="236" t="s">
        <v>2080</v>
      </c>
      <c r="G324" s="234"/>
      <c r="H324" s="237">
        <v>110</v>
      </c>
      <c r="I324" s="238"/>
      <c r="J324" s="234"/>
      <c r="K324" s="234"/>
      <c r="L324" s="239"/>
      <c r="M324" s="240"/>
      <c r="N324" s="241"/>
      <c r="O324" s="241"/>
      <c r="P324" s="241"/>
      <c r="Q324" s="241"/>
      <c r="R324" s="241"/>
      <c r="S324" s="241"/>
      <c r="T324" s="242"/>
      <c r="AT324" s="243" t="s">
        <v>249</v>
      </c>
      <c r="AU324" s="243" t="s">
        <v>81</v>
      </c>
      <c r="AV324" s="12" t="s">
        <v>81</v>
      </c>
      <c r="AW324" s="12" t="s">
        <v>33</v>
      </c>
      <c r="AX324" s="12" t="s">
        <v>72</v>
      </c>
      <c r="AY324" s="243" t="s">
        <v>236</v>
      </c>
    </row>
    <row r="325" s="1" customFormat="1" ht="16.5" customHeight="1">
      <c r="B325" s="39"/>
      <c r="C325" s="217" t="s">
        <v>626</v>
      </c>
      <c r="D325" s="217" t="s">
        <v>238</v>
      </c>
      <c r="E325" s="218" t="s">
        <v>2081</v>
      </c>
      <c r="F325" s="219" t="s">
        <v>2082</v>
      </c>
      <c r="G325" s="220" t="s">
        <v>276</v>
      </c>
      <c r="H325" s="221">
        <v>4</v>
      </c>
      <c r="I325" s="222"/>
      <c r="J325" s="223">
        <f>ROUND(I325*H325,2)</f>
        <v>0</v>
      </c>
      <c r="K325" s="219" t="s">
        <v>19</v>
      </c>
      <c r="L325" s="44"/>
      <c r="M325" s="224" t="s">
        <v>19</v>
      </c>
      <c r="N325" s="225" t="s">
        <v>43</v>
      </c>
      <c r="O325" s="80"/>
      <c r="P325" s="226">
        <f>O325*H325</f>
        <v>0</v>
      </c>
      <c r="Q325" s="226">
        <v>0.0046800000000000001</v>
      </c>
      <c r="R325" s="226">
        <f>Q325*H325</f>
        <v>0.018720000000000001</v>
      </c>
      <c r="S325" s="226">
        <v>0</v>
      </c>
      <c r="T325" s="227">
        <f>S325*H325</f>
        <v>0</v>
      </c>
      <c r="AR325" s="18" t="s">
        <v>243</v>
      </c>
      <c r="AT325" s="18" t="s">
        <v>238</v>
      </c>
      <c r="AU325" s="18" t="s">
        <v>81</v>
      </c>
      <c r="AY325" s="18" t="s">
        <v>236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8" t="s">
        <v>79</v>
      </c>
      <c r="BK325" s="228">
        <f>ROUND(I325*H325,2)</f>
        <v>0</v>
      </c>
      <c r="BL325" s="18" t="s">
        <v>243</v>
      </c>
      <c r="BM325" s="18" t="s">
        <v>2083</v>
      </c>
    </row>
    <row r="326" s="1" customFormat="1">
      <c r="B326" s="39"/>
      <c r="C326" s="40"/>
      <c r="D326" s="229" t="s">
        <v>245</v>
      </c>
      <c r="E326" s="40"/>
      <c r="F326" s="230" t="s">
        <v>2084</v>
      </c>
      <c r="G326" s="40"/>
      <c r="H326" s="40"/>
      <c r="I326" s="144"/>
      <c r="J326" s="40"/>
      <c r="K326" s="40"/>
      <c r="L326" s="44"/>
      <c r="M326" s="231"/>
      <c r="N326" s="80"/>
      <c r="O326" s="80"/>
      <c r="P326" s="80"/>
      <c r="Q326" s="80"/>
      <c r="R326" s="80"/>
      <c r="S326" s="80"/>
      <c r="T326" s="81"/>
      <c r="AT326" s="18" t="s">
        <v>245</v>
      </c>
      <c r="AU326" s="18" t="s">
        <v>81</v>
      </c>
    </row>
    <row r="327" s="11" customFormat="1" ht="22.8" customHeight="1">
      <c r="B327" s="201"/>
      <c r="C327" s="202"/>
      <c r="D327" s="203" t="s">
        <v>71</v>
      </c>
      <c r="E327" s="215" t="s">
        <v>329</v>
      </c>
      <c r="F327" s="215" t="s">
        <v>330</v>
      </c>
      <c r="G327" s="202"/>
      <c r="H327" s="202"/>
      <c r="I327" s="205"/>
      <c r="J327" s="216">
        <f>BK327</f>
        <v>0</v>
      </c>
      <c r="K327" s="202"/>
      <c r="L327" s="207"/>
      <c r="M327" s="208"/>
      <c r="N327" s="209"/>
      <c r="O327" s="209"/>
      <c r="P327" s="210">
        <f>SUM(P328:P329)</f>
        <v>0</v>
      </c>
      <c r="Q327" s="209"/>
      <c r="R327" s="210">
        <f>SUM(R328:R329)</f>
        <v>0</v>
      </c>
      <c r="S327" s="209"/>
      <c r="T327" s="211">
        <f>SUM(T328:T329)</f>
        <v>0</v>
      </c>
      <c r="AR327" s="212" t="s">
        <v>79</v>
      </c>
      <c r="AT327" s="213" t="s">
        <v>71</v>
      </c>
      <c r="AU327" s="213" t="s">
        <v>79</v>
      </c>
      <c r="AY327" s="212" t="s">
        <v>236</v>
      </c>
      <c r="BK327" s="214">
        <f>SUM(BK328:BK329)</f>
        <v>0</v>
      </c>
    </row>
    <row r="328" s="1" customFormat="1" ht="16.5" customHeight="1">
      <c r="B328" s="39"/>
      <c r="C328" s="217" t="s">
        <v>633</v>
      </c>
      <c r="D328" s="217" t="s">
        <v>238</v>
      </c>
      <c r="E328" s="218" t="s">
        <v>1870</v>
      </c>
      <c r="F328" s="219" t="s">
        <v>1871</v>
      </c>
      <c r="G328" s="220" t="s">
        <v>256</v>
      </c>
      <c r="H328" s="221">
        <v>206.55500000000001</v>
      </c>
      <c r="I328" s="222"/>
      <c r="J328" s="223">
        <f>ROUND(I328*H328,2)</f>
        <v>0</v>
      </c>
      <c r="K328" s="219" t="s">
        <v>242</v>
      </c>
      <c r="L328" s="44"/>
      <c r="M328" s="224" t="s">
        <v>19</v>
      </c>
      <c r="N328" s="225" t="s">
        <v>43</v>
      </c>
      <c r="O328" s="80"/>
      <c r="P328" s="226">
        <f>O328*H328</f>
        <v>0</v>
      </c>
      <c r="Q328" s="226">
        <v>0</v>
      </c>
      <c r="R328" s="226">
        <f>Q328*H328</f>
        <v>0</v>
      </c>
      <c r="S328" s="226">
        <v>0</v>
      </c>
      <c r="T328" s="227">
        <f>S328*H328</f>
        <v>0</v>
      </c>
      <c r="AR328" s="18" t="s">
        <v>243</v>
      </c>
      <c r="AT328" s="18" t="s">
        <v>238</v>
      </c>
      <c r="AU328" s="18" t="s">
        <v>81</v>
      </c>
      <c r="AY328" s="18" t="s">
        <v>236</v>
      </c>
      <c r="BE328" s="228">
        <f>IF(N328="základní",J328,0)</f>
        <v>0</v>
      </c>
      <c r="BF328" s="228">
        <f>IF(N328="snížená",J328,0)</f>
        <v>0</v>
      </c>
      <c r="BG328" s="228">
        <f>IF(N328="zákl. přenesená",J328,0)</f>
        <v>0</v>
      </c>
      <c r="BH328" s="228">
        <f>IF(N328="sníž. přenesená",J328,0)</f>
        <v>0</v>
      </c>
      <c r="BI328" s="228">
        <f>IF(N328="nulová",J328,0)</f>
        <v>0</v>
      </c>
      <c r="BJ328" s="18" t="s">
        <v>79</v>
      </c>
      <c r="BK328" s="228">
        <f>ROUND(I328*H328,2)</f>
        <v>0</v>
      </c>
      <c r="BL328" s="18" t="s">
        <v>243</v>
      </c>
      <c r="BM328" s="18" t="s">
        <v>1872</v>
      </c>
    </row>
    <row r="329" s="1" customFormat="1">
      <c r="B329" s="39"/>
      <c r="C329" s="40"/>
      <c r="D329" s="229" t="s">
        <v>245</v>
      </c>
      <c r="E329" s="40"/>
      <c r="F329" s="230" t="s">
        <v>1873</v>
      </c>
      <c r="G329" s="40"/>
      <c r="H329" s="40"/>
      <c r="I329" s="144"/>
      <c r="J329" s="40"/>
      <c r="K329" s="40"/>
      <c r="L329" s="44"/>
      <c r="M329" s="247"/>
      <c r="N329" s="248"/>
      <c r="O329" s="248"/>
      <c r="P329" s="248"/>
      <c r="Q329" s="248"/>
      <c r="R329" s="248"/>
      <c r="S329" s="248"/>
      <c r="T329" s="249"/>
      <c r="AT329" s="18" t="s">
        <v>245</v>
      </c>
      <c r="AU329" s="18" t="s">
        <v>81</v>
      </c>
    </row>
    <row r="330" s="1" customFormat="1" ht="6.96" customHeight="1">
      <c r="B330" s="58"/>
      <c r="C330" s="59"/>
      <c r="D330" s="59"/>
      <c r="E330" s="59"/>
      <c r="F330" s="59"/>
      <c r="G330" s="59"/>
      <c r="H330" s="59"/>
      <c r="I330" s="168"/>
      <c r="J330" s="59"/>
      <c r="K330" s="59"/>
      <c r="L330" s="44"/>
    </row>
  </sheetData>
  <sheetProtection sheet="1" autoFilter="0" formatColumns="0" formatRows="0" objects="1" scenarios="1" spinCount="100000" saltValue="7UYil9PreFII9YQciIYGehzKhXdHyr7CvaKMP/eRHfiQ8HE7w62QcSLRMWjrTpkFGHpaXeBw6aHao5TAsuDhPQ==" hashValue="ROwLw3wby54MuuRuU16fCCtUK+jdb0MFRJzP2L6QOY5AvJc3K4O5CvMLQU7nQbnLUshTm4ENQCaowOu+ZjD55Q==" algorithmName="SHA-512" password="CC35"/>
  <autoFilter ref="C91:K32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174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2085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175</v>
      </c>
      <c r="I11" s="146" t="s">
        <v>20</v>
      </c>
      <c r="J11" s="18" t="s">
        <v>2086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21.84" customHeight="1">
      <c r="B13" s="44"/>
      <c r="I13" s="270" t="s">
        <v>2087</v>
      </c>
      <c r="J13" s="271" t="s">
        <v>2088</v>
      </c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2089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">
        <v>19</v>
      </c>
      <c r="L23" s="44"/>
    </row>
    <row r="24" s="1" customFormat="1" ht="18" customHeight="1">
      <c r="B24" s="44"/>
      <c r="E24" s="18" t="s">
        <v>2090</v>
      </c>
      <c r="I24" s="146" t="s">
        <v>28</v>
      </c>
      <c r="J24" s="18" t="s">
        <v>19</v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ROUND(J95,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ROUND((SUM(BE95:BE726)),  2)</f>
        <v>0</v>
      </c>
      <c r="I33" s="157">
        <v>0.20999999999999999</v>
      </c>
      <c r="J33" s="156">
        <f>ROUND(((SUM(BE95:BE726))*I33),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ROUND((SUM(BF95:BF726)),  2)</f>
        <v>0</v>
      </c>
      <c r="I34" s="157">
        <v>0.14999999999999999</v>
      </c>
      <c r="J34" s="156">
        <f>ROUND(((SUM(BF95:BF726))*I34),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ROUND((SUM(BG95:BG726)),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ROUND((SUM(BH95:BH726)),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ROUND((SUM(BI95:BI726)),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10 - Most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VIN Consult, s.r.o.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>B.Gruntorádová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J95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J96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J97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J243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J304</f>
        <v>0</v>
      </c>
      <c r="K63" s="122"/>
      <c r="L63" s="190"/>
    </row>
    <row r="64" s="9" customFormat="1" ht="19.92" customHeight="1">
      <c r="B64" s="185"/>
      <c r="C64" s="122"/>
      <c r="D64" s="186" t="s">
        <v>1609</v>
      </c>
      <c r="E64" s="187"/>
      <c r="F64" s="187"/>
      <c r="G64" s="187"/>
      <c r="H64" s="187"/>
      <c r="I64" s="188"/>
      <c r="J64" s="189">
        <f>J427</f>
        <v>0</v>
      </c>
      <c r="K64" s="122"/>
      <c r="L64" s="190"/>
    </row>
    <row r="65" s="9" customFormat="1" ht="19.92" customHeight="1">
      <c r="B65" s="185"/>
      <c r="C65" s="122"/>
      <c r="D65" s="186" t="s">
        <v>1877</v>
      </c>
      <c r="E65" s="187"/>
      <c r="F65" s="187"/>
      <c r="G65" s="187"/>
      <c r="H65" s="187"/>
      <c r="I65" s="188"/>
      <c r="J65" s="189">
        <f>J470</f>
        <v>0</v>
      </c>
      <c r="K65" s="122"/>
      <c r="L65" s="190"/>
    </row>
    <row r="66" s="9" customFormat="1" ht="19.92" customHeight="1">
      <c r="B66" s="185"/>
      <c r="C66" s="122"/>
      <c r="D66" s="186" t="s">
        <v>2092</v>
      </c>
      <c r="E66" s="187"/>
      <c r="F66" s="187"/>
      <c r="G66" s="187"/>
      <c r="H66" s="187"/>
      <c r="I66" s="188"/>
      <c r="J66" s="189">
        <f>J480</f>
        <v>0</v>
      </c>
      <c r="K66" s="122"/>
      <c r="L66" s="190"/>
    </row>
    <row r="67" s="9" customFormat="1" ht="19.92" customHeight="1">
      <c r="B67" s="185"/>
      <c r="C67" s="122"/>
      <c r="D67" s="186" t="s">
        <v>337</v>
      </c>
      <c r="E67" s="187"/>
      <c r="F67" s="187"/>
      <c r="G67" s="187"/>
      <c r="H67" s="187"/>
      <c r="I67" s="188"/>
      <c r="J67" s="189">
        <f>J509</f>
        <v>0</v>
      </c>
      <c r="K67" s="122"/>
      <c r="L67" s="190"/>
    </row>
    <row r="68" s="9" customFormat="1" ht="19.92" customHeight="1">
      <c r="B68" s="185"/>
      <c r="C68" s="122"/>
      <c r="D68" s="186" t="s">
        <v>338</v>
      </c>
      <c r="E68" s="187"/>
      <c r="F68" s="187"/>
      <c r="G68" s="187"/>
      <c r="H68" s="187"/>
      <c r="I68" s="188"/>
      <c r="J68" s="189">
        <f>J532</f>
        <v>0</v>
      </c>
      <c r="K68" s="122"/>
      <c r="L68" s="190"/>
    </row>
    <row r="69" s="9" customFormat="1" ht="19.92" customHeight="1">
      <c r="B69" s="185"/>
      <c r="C69" s="122"/>
      <c r="D69" s="186" t="s">
        <v>339</v>
      </c>
      <c r="E69" s="187"/>
      <c r="F69" s="187"/>
      <c r="G69" s="187"/>
      <c r="H69" s="187"/>
      <c r="I69" s="188"/>
      <c r="J69" s="189">
        <f>J598</f>
        <v>0</v>
      </c>
      <c r="K69" s="122"/>
      <c r="L69" s="190"/>
    </row>
    <row r="70" s="9" customFormat="1" ht="19.92" customHeight="1">
      <c r="B70" s="185"/>
      <c r="C70" s="122"/>
      <c r="D70" s="186" t="s">
        <v>261</v>
      </c>
      <c r="E70" s="187"/>
      <c r="F70" s="187"/>
      <c r="G70" s="187"/>
      <c r="H70" s="187"/>
      <c r="I70" s="188"/>
      <c r="J70" s="189">
        <f>J611</f>
        <v>0</v>
      </c>
      <c r="K70" s="122"/>
      <c r="L70" s="190"/>
    </row>
    <row r="71" s="8" customFormat="1" ht="24.96" customHeight="1">
      <c r="B71" s="178"/>
      <c r="C71" s="179"/>
      <c r="D71" s="180" t="s">
        <v>340</v>
      </c>
      <c r="E71" s="181"/>
      <c r="F71" s="181"/>
      <c r="G71" s="181"/>
      <c r="H71" s="181"/>
      <c r="I71" s="182"/>
      <c r="J71" s="183">
        <f>J616</f>
        <v>0</v>
      </c>
      <c r="K71" s="179"/>
      <c r="L71" s="184"/>
    </row>
    <row r="72" s="9" customFormat="1" ht="19.92" customHeight="1">
      <c r="B72" s="185"/>
      <c r="C72" s="122"/>
      <c r="D72" s="186" t="s">
        <v>2093</v>
      </c>
      <c r="E72" s="187"/>
      <c r="F72" s="187"/>
      <c r="G72" s="187"/>
      <c r="H72" s="187"/>
      <c r="I72" s="188"/>
      <c r="J72" s="189">
        <f>J617</f>
        <v>0</v>
      </c>
      <c r="K72" s="122"/>
      <c r="L72" s="190"/>
    </row>
    <row r="73" s="8" customFormat="1" ht="24.96" customHeight="1">
      <c r="B73" s="178"/>
      <c r="C73" s="179"/>
      <c r="D73" s="180" t="s">
        <v>1615</v>
      </c>
      <c r="E73" s="181"/>
      <c r="F73" s="181"/>
      <c r="G73" s="181"/>
      <c r="H73" s="181"/>
      <c r="I73" s="182"/>
      <c r="J73" s="183">
        <f>J716</f>
        <v>0</v>
      </c>
      <c r="K73" s="179"/>
      <c r="L73" s="184"/>
    </row>
    <row r="74" s="9" customFormat="1" ht="19.92" customHeight="1">
      <c r="B74" s="185"/>
      <c r="C74" s="122"/>
      <c r="D74" s="186" t="s">
        <v>2094</v>
      </c>
      <c r="E74" s="187"/>
      <c r="F74" s="187"/>
      <c r="G74" s="187"/>
      <c r="H74" s="187"/>
      <c r="I74" s="188"/>
      <c r="J74" s="189">
        <f>J717</f>
        <v>0</v>
      </c>
      <c r="K74" s="122"/>
      <c r="L74" s="190"/>
    </row>
    <row r="75" s="9" customFormat="1" ht="19.92" customHeight="1">
      <c r="B75" s="185"/>
      <c r="C75" s="122"/>
      <c r="D75" s="186" t="s">
        <v>2095</v>
      </c>
      <c r="E75" s="187"/>
      <c r="F75" s="187"/>
      <c r="G75" s="187"/>
      <c r="H75" s="187"/>
      <c r="I75" s="188"/>
      <c r="J75" s="189">
        <f>J723</f>
        <v>0</v>
      </c>
      <c r="K75" s="122"/>
      <c r="L75" s="190"/>
    </row>
    <row r="76" s="1" customFormat="1" ht="21.84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168"/>
      <c r="J77" s="59"/>
      <c r="K77" s="59"/>
      <c r="L77" s="44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171"/>
      <c r="J81" s="61"/>
      <c r="K81" s="61"/>
      <c r="L81" s="44"/>
    </row>
    <row r="82" s="1" customFormat="1" ht="24.96" customHeight="1">
      <c r="B82" s="39"/>
      <c r="C82" s="24" t="s">
        <v>221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16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172" t="str">
        <f>E7</f>
        <v>Horoměřická S 071 - most, Praha 6, č. akce 999615</v>
      </c>
      <c r="F85" s="33"/>
      <c r="G85" s="33"/>
      <c r="H85" s="33"/>
      <c r="I85" s="144"/>
      <c r="J85" s="40"/>
      <c r="K85" s="40"/>
      <c r="L85" s="44"/>
    </row>
    <row r="86" s="1" customFormat="1" ht="12" customHeight="1">
      <c r="B86" s="39"/>
      <c r="C86" s="33" t="s">
        <v>211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E9</f>
        <v>SO 10 - Most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F12</f>
        <v>ul. Horoměřická / Pod Habrovkou</v>
      </c>
      <c r="G89" s="40"/>
      <c r="H89" s="40"/>
      <c r="I89" s="146" t="s">
        <v>23</v>
      </c>
      <c r="J89" s="68" t="str">
        <f>IF(J12="","",J12)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E15</f>
        <v>TSK hl.m. Prahy, a.s.</v>
      </c>
      <c r="G91" s="40"/>
      <c r="H91" s="40"/>
      <c r="I91" s="146" t="s">
        <v>31</v>
      </c>
      <c r="J91" s="37" t="str">
        <f>E21</f>
        <v>VIN Consult, s.r.o.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IF(E18="","",E18)</f>
        <v>Vyplň údaj</v>
      </c>
      <c r="G92" s="40"/>
      <c r="H92" s="40"/>
      <c r="I92" s="146" t="s">
        <v>34</v>
      </c>
      <c r="J92" s="37" t="str">
        <f>E24</f>
        <v>B.Gruntorádová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P96+P616+P716</f>
        <v>0</v>
      </c>
      <c r="Q95" s="92"/>
      <c r="R95" s="198">
        <f>R96+R616+R716</f>
        <v>461.92896249</v>
      </c>
      <c r="S95" s="92"/>
      <c r="T95" s="199">
        <f>T96+T616+T716</f>
        <v>22.047999999999998</v>
      </c>
      <c r="AT95" s="18" t="s">
        <v>71</v>
      </c>
      <c r="AU95" s="18" t="s">
        <v>218</v>
      </c>
      <c r="BK95" s="200">
        <f>BK96+BK616+BK716</f>
        <v>0</v>
      </c>
    </row>
    <row r="96" s="11" customFormat="1" ht="25.92" customHeight="1">
      <c r="B96" s="201"/>
      <c r="C96" s="202"/>
      <c r="D96" s="203" t="s">
        <v>71</v>
      </c>
      <c r="E96" s="204" t="s">
        <v>234</v>
      </c>
      <c r="F96" s="204" t="s">
        <v>235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P97+P243+P304+P427+P470+P480+P509+P532+P598+P611</f>
        <v>0</v>
      </c>
      <c r="Q96" s="209"/>
      <c r="R96" s="210">
        <f>R97+R243+R304+R427+R470+R480+R509+R532+R598+R611</f>
        <v>460.78914629000002</v>
      </c>
      <c r="S96" s="209"/>
      <c r="T96" s="211">
        <f>T97+T243+T304+T427+T470+T480+T509+T532+T598+T611</f>
        <v>22.047999999999998</v>
      </c>
      <c r="AR96" s="212" t="s">
        <v>79</v>
      </c>
      <c r="AT96" s="213" t="s">
        <v>71</v>
      </c>
      <c r="AU96" s="213" t="s">
        <v>72</v>
      </c>
      <c r="AY96" s="212" t="s">
        <v>236</v>
      </c>
      <c r="BK96" s="214">
        <f>BK97+BK243+BK304+BK427+BK470+BK480+BK509+BK532+BK598+BK611</f>
        <v>0</v>
      </c>
    </row>
    <row r="97" s="11" customFormat="1" ht="22.8" customHeight="1">
      <c r="B97" s="201"/>
      <c r="C97" s="202"/>
      <c r="D97" s="203" t="s">
        <v>71</v>
      </c>
      <c r="E97" s="215" t="s">
        <v>79</v>
      </c>
      <c r="F97" s="215" t="s">
        <v>237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SUM(P98:P242)</f>
        <v>0</v>
      </c>
      <c r="Q97" s="209"/>
      <c r="R97" s="210">
        <f>SUM(R98:R242)</f>
        <v>58.709242000000003</v>
      </c>
      <c r="S97" s="209"/>
      <c r="T97" s="211">
        <f>SUM(T98:T242)</f>
        <v>21.299999999999997</v>
      </c>
      <c r="AR97" s="212" t="s">
        <v>79</v>
      </c>
      <c r="AT97" s="213" t="s">
        <v>71</v>
      </c>
      <c r="AU97" s="213" t="s">
        <v>79</v>
      </c>
      <c r="AY97" s="212" t="s">
        <v>236</v>
      </c>
      <c r="BK97" s="214">
        <f>SUM(BK98:BK242)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2096</v>
      </c>
      <c r="F98" s="219" t="s">
        <v>2097</v>
      </c>
      <c r="G98" s="220" t="s">
        <v>264</v>
      </c>
      <c r="H98" s="221">
        <v>60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0.35499999999999998</v>
      </c>
      <c r="T98" s="227">
        <f>S98*H98</f>
        <v>21.299999999999997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2098</v>
      </c>
    </row>
    <row r="99" s="1" customFormat="1">
      <c r="B99" s="39"/>
      <c r="C99" s="40"/>
      <c r="D99" s="229" t="s">
        <v>245</v>
      </c>
      <c r="E99" s="40"/>
      <c r="F99" s="230" t="s">
        <v>2099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>
      <c r="B100" s="39"/>
      <c r="C100" s="40"/>
      <c r="D100" s="229" t="s">
        <v>247</v>
      </c>
      <c r="E100" s="40"/>
      <c r="F100" s="232" t="s">
        <v>2100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247</v>
      </c>
      <c r="AU100" s="18" t="s">
        <v>81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1878</v>
      </c>
      <c r="F101" s="219" t="s">
        <v>1879</v>
      </c>
      <c r="G101" s="220" t="s">
        <v>844</v>
      </c>
      <c r="H101" s="221">
        <v>1120</v>
      </c>
      <c r="I101" s="222"/>
      <c r="J101" s="223">
        <f>ROUND(I101*H101,2)</f>
        <v>0</v>
      </c>
      <c r="K101" s="219" t="s">
        <v>242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243</v>
      </c>
      <c r="AT101" s="18" t="s">
        <v>238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2101</v>
      </c>
    </row>
    <row r="102" s="1" customFormat="1">
      <c r="B102" s="39"/>
      <c r="C102" s="40"/>
      <c r="D102" s="229" t="s">
        <v>245</v>
      </c>
      <c r="E102" s="40"/>
      <c r="F102" s="230" t="s">
        <v>1881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" customFormat="1">
      <c r="B103" s="39"/>
      <c r="C103" s="40"/>
      <c r="D103" s="229" t="s">
        <v>247</v>
      </c>
      <c r="E103" s="40"/>
      <c r="F103" s="232" t="s">
        <v>2102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247</v>
      </c>
      <c r="AU103" s="18" t="s">
        <v>81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2103</v>
      </c>
      <c r="G104" s="234"/>
      <c r="H104" s="237">
        <v>1120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79</v>
      </c>
      <c r="AY104" s="243" t="s">
        <v>236</v>
      </c>
    </row>
    <row r="105" s="1" customFormat="1" ht="16.5" customHeight="1">
      <c r="B105" s="39"/>
      <c r="C105" s="217" t="s">
        <v>101</v>
      </c>
      <c r="D105" s="217" t="s">
        <v>238</v>
      </c>
      <c r="E105" s="218" t="s">
        <v>2104</v>
      </c>
      <c r="F105" s="219" t="s">
        <v>2105</v>
      </c>
      <c r="G105" s="220" t="s">
        <v>241</v>
      </c>
      <c r="H105" s="221">
        <v>773.33000000000004</v>
      </c>
      <c r="I105" s="222"/>
      <c r="J105" s="223">
        <f>ROUND(I105*H105,2)</f>
        <v>0</v>
      </c>
      <c r="K105" s="219" t="s">
        <v>242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243</v>
      </c>
      <c r="AT105" s="18" t="s">
        <v>238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2106</v>
      </c>
    </row>
    <row r="106" s="1" customFormat="1">
      <c r="B106" s="39"/>
      <c r="C106" s="40"/>
      <c r="D106" s="229" t="s">
        <v>245</v>
      </c>
      <c r="E106" s="40"/>
      <c r="F106" s="230" t="s">
        <v>2107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" customFormat="1">
      <c r="B107" s="39"/>
      <c r="C107" s="40"/>
      <c r="D107" s="229" t="s">
        <v>247</v>
      </c>
      <c r="E107" s="40"/>
      <c r="F107" s="232" t="s">
        <v>2108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247</v>
      </c>
      <c r="AU107" s="18" t="s">
        <v>81</v>
      </c>
    </row>
    <row r="108" s="1" customFormat="1" ht="16.5" customHeight="1">
      <c r="B108" s="39"/>
      <c r="C108" s="217" t="s">
        <v>243</v>
      </c>
      <c r="D108" s="217" t="s">
        <v>238</v>
      </c>
      <c r="E108" s="218" t="s">
        <v>2109</v>
      </c>
      <c r="F108" s="219" t="s">
        <v>2110</v>
      </c>
      <c r="G108" s="220" t="s">
        <v>241</v>
      </c>
      <c r="H108" s="221">
        <v>386.66500000000002</v>
      </c>
      <c r="I108" s="222"/>
      <c r="J108" s="223">
        <f>ROUND(I108*H108,2)</f>
        <v>0</v>
      </c>
      <c r="K108" s="219" t="s">
        <v>242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81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2111</v>
      </c>
    </row>
    <row r="109" s="1" customFormat="1">
      <c r="B109" s="39"/>
      <c r="C109" s="40"/>
      <c r="D109" s="229" t="s">
        <v>245</v>
      </c>
      <c r="E109" s="40"/>
      <c r="F109" s="230" t="s">
        <v>2112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81</v>
      </c>
    </row>
    <row r="110" s="1" customFormat="1">
      <c r="B110" s="39"/>
      <c r="C110" s="40"/>
      <c r="D110" s="229" t="s">
        <v>247</v>
      </c>
      <c r="E110" s="40"/>
      <c r="F110" s="232" t="s">
        <v>2113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247</v>
      </c>
      <c r="AU110" s="18" t="s">
        <v>81</v>
      </c>
    </row>
    <row r="111" s="12" customFormat="1">
      <c r="B111" s="233"/>
      <c r="C111" s="234"/>
      <c r="D111" s="229" t="s">
        <v>249</v>
      </c>
      <c r="E111" s="234"/>
      <c r="F111" s="236" t="s">
        <v>2114</v>
      </c>
      <c r="G111" s="234"/>
      <c r="H111" s="237">
        <v>386.66500000000002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249</v>
      </c>
      <c r="AU111" s="243" t="s">
        <v>81</v>
      </c>
      <c r="AV111" s="12" t="s">
        <v>81</v>
      </c>
      <c r="AW111" s="12" t="s">
        <v>4</v>
      </c>
      <c r="AX111" s="12" t="s">
        <v>79</v>
      </c>
      <c r="AY111" s="243" t="s">
        <v>236</v>
      </c>
    </row>
    <row r="112" s="1" customFormat="1" ht="16.5" customHeight="1">
      <c r="B112" s="39"/>
      <c r="C112" s="217" t="s">
        <v>286</v>
      </c>
      <c r="D112" s="217" t="s">
        <v>238</v>
      </c>
      <c r="E112" s="218" t="s">
        <v>2115</v>
      </c>
      <c r="F112" s="219" t="s">
        <v>2116</v>
      </c>
      <c r="G112" s="220" t="s">
        <v>256</v>
      </c>
      <c r="H112" s="221">
        <v>1391.9939999999999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81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2117</v>
      </c>
    </row>
    <row r="113" s="1" customFormat="1">
      <c r="B113" s="39"/>
      <c r="C113" s="40"/>
      <c r="D113" s="229" t="s">
        <v>245</v>
      </c>
      <c r="E113" s="40"/>
      <c r="F113" s="230" t="s">
        <v>2118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81</v>
      </c>
    </row>
    <row r="114" s="1" customFormat="1">
      <c r="B114" s="39"/>
      <c r="C114" s="40"/>
      <c r="D114" s="229" t="s">
        <v>247</v>
      </c>
      <c r="E114" s="40"/>
      <c r="F114" s="232" t="s">
        <v>2119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247</v>
      </c>
      <c r="AU114" s="18" t="s">
        <v>81</v>
      </c>
    </row>
    <row r="115" s="12" customFormat="1">
      <c r="B115" s="233"/>
      <c r="C115" s="234"/>
      <c r="D115" s="229" t="s">
        <v>249</v>
      </c>
      <c r="E115" s="234"/>
      <c r="F115" s="236" t="s">
        <v>2120</v>
      </c>
      <c r="G115" s="234"/>
      <c r="H115" s="237">
        <v>1391.9939999999999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249</v>
      </c>
      <c r="AU115" s="243" t="s">
        <v>81</v>
      </c>
      <c r="AV115" s="12" t="s">
        <v>81</v>
      </c>
      <c r="AW115" s="12" t="s">
        <v>4</v>
      </c>
      <c r="AX115" s="12" t="s">
        <v>79</v>
      </c>
      <c r="AY115" s="243" t="s">
        <v>236</v>
      </c>
    </row>
    <row r="116" s="1" customFormat="1" ht="16.5" customHeight="1">
      <c r="B116" s="39"/>
      <c r="C116" s="217" t="s">
        <v>292</v>
      </c>
      <c r="D116" s="217" t="s">
        <v>238</v>
      </c>
      <c r="E116" s="218" t="s">
        <v>2121</v>
      </c>
      <c r="F116" s="219" t="s">
        <v>2122</v>
      </c>
      <c r="G116" s="220" t="s">
        <v>241</v>
      </c>
      <c r="H116" s="221">
        <v>939.97400000000005</v>
      </c>
      <c r="I116" s="222"/>
      <c r="J116" s="223">
        <f>ROUND(I116*H116,2)</f>
        <v>0</v>
      </c>
      <c r="K116" s="219" t="s">
        <v>242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81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2123</v>
      </c>
    </row>
    <row r="117" s="1" customFormat="1">
      <c r="B117" s="39"/>
      <c r="C117" s="40"/>
      <c r="D117" s="229" t="s">
        <v>245</v>
      </c>
      <c r="E117" s="40"/>
      <c r="F117" s="230" t="s">
        <v>2124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81</v>
      </c>
    </row>
    <row r="118" s="1" customFormat="1">
      <c r="B118" s="39"/>
      <c r="C118" s="40"/>
      <c r="D118" s="229" t="s">
        <v>247</v>
      </c>
      <c r="E118" s="40"/>
      <c r="F118" s="232" t="s">
        <v>2125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247</v>
      </c>
      <c r="AU118" s="18" t="s">
        <v>81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2126</v>
      </c>
      <c r="G119" s="234"/>
      <c r="H119" s="237">
        <v>421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2" customFormat="1">
      <c r="B120" s="233"/>
      <c r="C120" s="234"/>
      <c r="D120" s="229" t="s">
        <v>249</v>
      </c>
      <c r="E120" s="235" t="s">
        <v>19</v>
      </c>
      <c r="F120" s="236" t="s">
        <v>2127</v>
      </c>
      <c r="G120" s="234"/>
      <c r="H120" s="237">
        <v>509</v>
      </c>
      <c r="I120" s="238"/>
      <c r="J120" s="234"/>
      <c r="K120" s="234"/>
      <c r="L120" s="239"/>
      <c r="M120" s="240"/>
      <c r="N120" s="241"/>
      <c r="O120" s="241"/>
      <c r="P120" s="241"/>
      <c r="Q120" s="241"/>
      <c r="R120" s="241"/>
      <c r="S120" s="241"/>
      <c r="T120" s="242"/>
      <c r="AT120" s="243" t="s">
        <v>249</v>
      </c>
      <c r="AU120" s="243" t="s">
        <v>81</v>
      </c>
      <c r="AV120" s="12" t="s">
        <v>81</v>
      </c>
      <c r="AW120" s="12" t="s">
        <v>33</v>
      </c>
      <c r="AX120" s="12" t="s">
        <v>72</v>
      </c>
      <c r="AY120" s="243" t="s">
        <v>236</v>
      </c>
    </row>
    <row r="121" s="14" customFormat="1">
      <c r="B121" s="272"/>
      <c r="C121" s="273"/>
      <c r="D121" s="229" t="s">
        <v>249</v>
      </c>
      <c r="E121" s="274" t="s">
        <v>19</v>
      </c>
      <c r="F121" s="275" t="s">
        <v>2128</v>
      </c>
      <c r="G121" s="273"/>
      <c r="H121" s="276">
        <v>930</v>
      </c>
      <c r="I121" s="277"/>
      <c r="J121" s="273"/>
      <c r="K121" s="273"/>
      <c r="L121" s="278"/>
      <c r="M121" s="279"/>
      <c r="N121" s="280"/>
      <c r="O121" s="280"/>
      <c r="P121" s="280"/>
      <c r="Q121" s="280"/>
      <c r="R121" s="280"/>
      <c r="S121" s="280"/>
      <c r="T121" s="281"/>
      <c r="AT121" s="282" t="s">
        <v>249</v>
      </c>
      <c r="AU121" s="282" t="s">
        <v>81</v>
      </c>
      <c r="AV121" s="14" t="s">
        <v>101</v>
      </c>
      <c r="AW121" s="14" t="s">
        <v>33</v>
      </c>
      <c r="AX121" s="14" t="s">
        <v>72</v>
      </c>
      <c r="AY121" s="282" t="s">
        <v>236</v>
      </c>
    </row>
    <row r="122" s="12" customFormat="1">
      <c r="B122" s="233"/>
      <c r="C122" s="234"/>
      <c r="D122" s="229" t="s">
        <v>249</v>
      </c>
      <c r="E122" s="235" t="s">
        <v>19</v>
      </c>
      <c r="F122" s="236" t="s">
        <v>2129</v>
      </c>
      <c r="G122" s="234"/>
      <c r="H122" s="237">
        <v>9.9740000000000002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249</v>
      </c>
      <c r="AU122" s="243" t="s">
        <v>81</v>
      </c>
      <c r="AV122" s="12" t="s">
        <v>81</v>
      </c>
      <c r="AW122" s="12" t="s">
        <v>33</v>
      </c>
      <c r="AX122" s="12" t="s">
        <v>72</v>
      </c>
      <c r="AY122" s="243" t="s">
        <v>236</v>
      </c>
    </row>
    <row r="123" s="15" customFormat="1">
      <c r="B123" s="283"/>
      <c r="C123" s="284"/>
      <c r="D123" s="229" t="s">
        <v>249</v>
      </c>
      <c r="E123" s="285" t="s">
        <v>19</v>
      </c>
      <c r="F123" s="286" t="s">
        <v>2130</v>
      </c>
      <c r="G123" s="284"/>
      <c r="H123" s="287">
        <v>939.97400000000005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249</v>
      </c>
      <c r="AU123" s="293" t="s">
        <v>81</v>
      </c>
      <c r="AV123" s="15" t="s">
        <v>243</v>
      </c>
      <c r="AW123" s="15" t="s">
        <v>33</v>
      </c>
      <c r="AX123" s="15" t="s">
        <v>79</v>
      </c>
      <c r="AY123" s="293" t="s">
        <v>236</v>
      </c>
    </row>
    <row r="124" s="1" customFormat="1" ht="16.5" customHeight="1">
      <c r="B124" s="39"/>
      <c r="C124" s="217" t="s">
        <v>300</v>
      </c>
      <c r="D124" s="217" t="s">
        <v>238</v>
      </c>
      <c r="E124" s="218" t="s">
        <v>2131</v>
      </c>
      <c r="F124" s="219" t="s">
        <v>2132</v>
      </c>
      <c r="G124" s="220" t="s">
        <v>241</v>
      </c>
      <c r="H124" s="221">
        <v>939.97400000000005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2133</v>
      </c>
    </row>
    <row r="125" s="1" customFormat="1">
      <c r="B125" s="39"/>
      <c r="C125" s="40"/>
      <c r="D125" s="229" t="s">
        <v>245</v>
      </c>
      <c r="E125" s="40"/>
      <c r="F125" s="230" t="s">
        <v>2134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" customFormat="1">
      <c r="B126" s="39"/>
      <c r="C126" s="40"/>
      <c r="D126" s="229" t="s">
        <v>247</v>
      </c>
      <c r="E126" s="40"/>
      <c r="F126" s="232" t="s">
        <v>2135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247</v>
      </c>
      <c r="AU126" s="18" t="s">
        <v>81</v>
      </c>
    </row>
    <row r="127" s="1" customFormat="1" ht="16.5" customHeight="1">
      <c r="B127" s="39"/>
      <c r="C127" s="217" t="s">
        <v>305</v>
      </c>
      <c r="D127" s="217" t="s">
        <v>238</v>
      </c>
      <c r="E127" s="218" t="s">
        <v>1901</v>
      </c>
      <c r="F127" s="219" t="s">
        <v>1902</v>
      </c>
      <c r="G127" s="220" t="s">
        <v>241</v>
      </c>
      <c r="H127" s="221">
        <v>0.33900000000000002</v>
      </c>
      <c r="I127" s="222"/>
      <c r="J127" s="223">
        <f>ROUND(I127*H127,2)</f>
        <v>0</v>
      </c>
      <c r="K127" s="219" t="s">
        <v>242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2136</v>
      </c>
    </row>
    <row r="128" s="1" customFormat="1">
      <c r="B128" s="39"/>
      <c r="C128" s="40"/>
      <c r="D128" s="229" t="s">
        <v>245</v>
      </c>
      <c r="E128" s="40"/>
      <c r="F128" s="230" t="s">
        <v>1904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2" customFormat="1">
      <c r="B129" s="233"/>
      <c r="C129" s="234"/>
      <c r="D129" s="229" t="s">
        <v>249</v>
      </c>
      <c r="E129" s="235" t="s">
        <v>19</v>
      </c>
      <c r="F129" s="236" t="s">
        <v>2137</v>
      </c>
      <c r="G129" s="234"/>
      <c r="H129" s="237">
        <v>0.33900000000000002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249</v>
      </c>
      <c r="AU129" s="243" t="s">
        <v>81</v>
      </c>
      <c r="AV129" s="12" t="s">
        <v>81</v>
      </c>
      <c r="AW129" s="12" t="s">
        <v>33</v>
      </c>
      <c r="AX129" s="12" t="s">
        <v>79</v>
      </c>
      <c r="AY129" s="243" t="s">
        <v>236</v>
      </c>
    </row>
    <row r="130" s="1" customFormat="1" ht="16.5" customHeight="1">
      <c r="B130" s="39"/>
      <c r="C130" s="217" t="s">
        <v>310</v>
      </c>
      <c r="D130" s="217" t="s">
        <v>238</v>
      </c>
      <c r="E130" s="218" t="s">
        <v>1905</v>
      </c>
      <c r="F130" s="219" t="s">
        <v>1906</v>
      </c>
      <c r="G130" s="220" t="s">
        <v>241</v>
      </c>
      <c r="H130" s="221">
        <v>0.33900000000000002</v>
      </c>
      <c r="I130" s="222"/>
      <c r="J130" s="223">
        <f>ROUND(I130*H130,2)</f>
        <v>0</v>
      </c>
      <c r="K130" s="219" t="s">
        <v>242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243</v>
      </c>
      <c r="AT130" s="18" t="s">
        <v>238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2138</v>
      </c>
    </row>
    <row r="131" s="1" customFormat="1">
      <c r="B131" s="39"/>
      <c r="C131" s="40"/>
      <c r="D131" s="229" t="s">
        <v>245</v>
      </c>
      <c r="E131" s="40"/>
      <c r="F131" s="230" t="s">
        <v>1908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" customFormat="1">
      <c r="B132" s="39"/>
      <c r="C132" s="40"/>
      <c r="D132" s="229" t="s">
        <v>247</v>
      </c>
      <c r="E132" s="40"/>
      <c r="F132" s="232" t="s">
        <v>2135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247</v>
      </c>
      <c r="AU132" s="18" t="s">
        <v>81</v>
      </c>
    </row>
    <row r="133" s="1" customFormat="1" ht="16.5" customHeight="1">
      <c r="B133" s="39"/>
      <c r="C133" s="217" t="s">
        <v>315</v>
      </c>
      <c r="D133" s="217" t="s">
        <v>238</v>
      </c>
      <c r="E133" s="218" t="s">
        <v>2139</v>
      </c>
      <c r="F133" s="219" t="s">
        <v>2140</v>
      </c>
      <c r="G133" s="220" t="s">
        <v>318</v>
      </c>
      <c r="H133" s="221">
        <v>30</v>
      </c>
      <c r="I133" s="222"/>
      <c r="J133" s="223">
        <f>ROUND(I133*H133,2)</f>
        <v>0</v>
      </c>
      <c r="K133" s="219" t="s">
        <v>242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0.00133</v>
      </c>
      <c r="R133" s="226">
        <f>Q133*H133</f>
        <v>0.039899999999999998</v>
      </c>
      <c r="S133" s="226">
        <v>0</v>
      </c>
      <c r="T133" s="227">
        <f>S133*H133</f>
        <v>0</v>
      </c>
      <c r="AR133" s="18" t="s">
        <v>243</v>
      </c>
      <c r="AT133" s="18" t="s">
        <v>238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2141</v>
      </c>
    </row>
    <row r="134" s="1" customFormat="1">
      <c r="B134" s="39"/>
      <c r="C134" s="40"/>
      <c r="D134" s="229" t="s">
        <v>245</v>
      </c>
      <c r="E134" s="40"/>
      <c r="F134" s="230" t="s">
        <v>2142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2143</v>
      </c>
      <c r="G135" s="234"/>
      <c r="H135" s="237">
        <v>15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2" customFormat="1">
      <c r="B136" s="233"/>
      <c r="C136" s="234"/>
      <c r="D136" s="229" t="s">
        <v>249</v>
      </c>
      <c r="E136" s="235" t="s">
        <v>19</v>
      </c>
      <c r="F136" s="236" t="s">
        <v>2144</v>
      </c>
      <c r="G136" s="234"/>
      <c r="H136" s="237">
        <v>15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249</v>
      </c>
      <c r="AU136" s="243" t="s">
        <v>81</v>
      </c>
      <c r="AV136" s="12" t="s">
        <v>81</v>
      </c>
      <c r="AW136" s="12" t="s">
        <v>33</v>
      </c>
      <c r="AX136" s="12" t="s">
        <v>72</v>
      </c>
      <c r="AY136" s="243" t="s">
        <v>236</v>
      </c>
    </row>
    <row r="137" s="15" customFormat="1">
      <c r="B137" s="283"/>
      <c r="C137" s="284"/>
      <c r="D137" s="229" t="s">
        <v>249</v>
      </c>
      <c r="E137" s="285" t="s">
        <v>19</v>
      </c>
      <c r="F137" s="286" t="s">
        <v>2130</v>
      </c>
      <c r="G137" s="284"/>
      <c r="H137" s="287">
        <v>30</v>
      </c>
      <c r="I137" s="288"/>
      <c r="J137" s="284"/>
      <c r="K137" s="284"/>
      <c r="L137" s="289"/>
      <c r="M137" s="290"/>
      <c r="N137" s="291"/>
      <c r="O137" s="291"/>
      <c r="P137" s="291"/>
      <c r="Q137" s="291"/>
      <c r="R137" s="291"/>
      <c r="S137" s="291"/>
      <c r="T137" s="292"/>
      <c r="AT137" s="293" t="s">
        <v>249</v>
      </c>
      <c r="AU137" s="293" t="s">
        <v>81</v>
      </c>
      <c r="AV137" s="15" t="s">
        <v>243</v>
      </c>
      <c r="AW137" s="15" t="s">
        <v>33</v>
      </c>
      <c r="AX137" s="15" t="s">
        <v>79</v>
      </c>
      <c r="AY137" s="293" t="s">
        <v>236</v>
      </c>
    </row>
    <row r="138" s="1" customFormat="1" ht="16.5" customHeight="1">
      <c r="B138" s="39"/>
      <c r="C138" s="217" t="s">
        <v>324</v>
      </c>
      <c r="D138" s="217" t="s">
        <v>238</v>
      </c>
      <c r="E138" s="218" t="s">
        <v>2145</v>
      </c>
      <c r="F138" s="219" t="s">
        <v>2146</v>
      </c>
      <c r="G138" s="220" t="s">
        <v>318</v>
      </c>
      <c r="H138" s="221">
        <v>70</v>
      </c>
      <c r="I138" s="222"/>
      <c r="J138" s="223">
        <f>ROUND(I138*H138,2)</f>
        <v>0</v>
      </c>
      <c r="K138" s="219" t="s">
        <v>242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0.0011900000000000001</v>
      </c>
      <c r="R138" s="226">
        <f>Q138*H138</f>
        <v>0.083300000000000013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2147</v>
      </c>
    </row>
    <row r="139" s="1" customFormat="1">
      <c r="B139" s="39"/>
      <c r="C139" s="40"/>
      <c r="D139" s="229" t="s">
        <v>245</v>
      </c>
      <c r="E139" s="40"/>
      <c r="F139" s="230" t="s">
        <v>2148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2" customFormat="1">
      <c r="B140" s="233"/>
      <c r="C140" s="234"/>
      <c r="D140" s="229" t="s">
        <v>249</v>
      </c>
      <c r="E140" s="235" t="s">
        <v>19</v>
      </c>
      <c r="F140" s="236" t="s">
        <v>2149</v>
      </c>
      <c r="G140" s="234"/>
      <c r="H140" s="237">
        <v>70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33</v>
      </c>
      <c r="AX140" s="12" t="s">
        <v>79</v>
      </c>
      <c r="AY140" s="243" t="s">
        <v>236</v>
      </c>
    </row>
    <row r="141" s="1" customFormat="1" ht="16.5" customHeight="1">
      <c r="B141" s="39"/>
      <c r="C141" s="260" t="s">
        <v>331</v>
      </c>
      <c r="D141" s="260" t="s">
        <v>680</v>
      </c>
      <c r="E141" s="261" t="s">
        <v>2150</v>
      </c>
      <c r="F141" s="262" t="s">
        <v>2151</v>
      </c>
      <c r="G141" s="263" t="s">
        <v>256</v>
      </c>
      <c r="H141" s="264">
        <v>12.5</v>
      </c>
      <c r="I141" s="265"/>
      <c r="J141" s="266">
        <f>ROUND(I141*H141,2)</f>
        <v>0</v>
      </c>
      <c r="K141" s="262" t="s">
        <v>19</v>
      </c>
      <c r="L141" s="267"/>
      <c r="M141" s="268" t="s">
        <v>19</v>
      </c>
      <c r="N141" s="269" t="s">
        <v>43</v>
      </c>
      <c r="O141" s="80"/>
      <c r="P141" s="226">
        <f>O141*H141</f>
        <v>0</v>
      </c>
      <c r="Q141" s="226">
        <v>1</v>
      </c>
      <c r="R141" s="226">
        <f>Q141*H141</f>
        <v>12.5</v>
      </c>
      <c r="S141" s="226">
        <v>0</v>
      </c>
      <c r="T141" s="227">
        <f>S141*H141</f>
        <v>0</v>
      </c>
      <c r="AR141" s="18" t="s">
        <v>305</v>
      </c>
      <c r="AT141" s="18" t="s">
        <v>680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2152</v>
      </c>
    </row>
    <row r="142" s="1" customFormat="1">
      <c r="B142" s="39"/>
      <c r="C142" s="40"/>
      <c r="D142" s="229" t="s">
        <v>245</v>
      </c>
      <c r="E142" s="40"/>
      <c r="F142" s="230" t="s">
        <v>2151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" customFormat="1">
      <c r="B143" s="39"/>
      <c r="C143" s="40"/>
      <c r="D143" s="229" t="s">
        <v>247</v>
      </c>
      <c r="E143" s="40"/>
      <c r="F143" s="232" t="s">
        <v>2153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247</v>
      </c>
      <c r="AU143" s="18" t="s">
        <v>81</v>
      </c>
    </row>
    <row r="144" s="12" customFormat="1">
      <c r="B144" s="233"/>
      <c r="C144" s="234"/>
      <c r="D144" s="229" t="s">
        <v>249</v>
      </c>
      <c r="E144" s="234"/>
      <c r="F144" s="236" t="s">
        <v>2154</v>
      </c>
      <c r="G144" s="234"/>
      <c r="H144" s="237">
        <v>12.5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4</v>
      </c>
      <c r="AX144" s="12" t="s">
        <v>79</v>
      </c>
      <c r="AY144" s="243" t="s">
        <v>236</v>
      </c>
    </row>
    <row r="145" s="1" customFormat="1" ht="16.5" customHeight="1">
      <c r="B145" s="39"/>
      <c r="C145" s="260" t="s">
        <v>394</v>
      </c>
      <c r="D145" s="260" t="s">
        <v>680</v>
      </c>
      <c r="E145" s="261" t="s">
        <v>2155</v>
      </c>
      <c r="F145" s="262" t="s">
        <v>2156</v>
      </c>
      <c r="G145" s="263" t="s">
        <v>241</v>
      </c>
      <c r="H145" s="264">
        <v>15.6</v>
      </c>
      <c r="I145" s="265"/>
      <c r="J145" s="266">
        <f>ROUND(I145*H145,2)</f>
        <v>0</v>
      </c>
      <c r="K145" s="262" t="s">
        <v>242</v>
      </c>
      <c r="L145" s="267"/>
      <c r="M145" s="268" t="s">
        <v>19</v>
      </c>
      <c r="N145" s="269" t="s">
        <v>43</v>
      </c>
      <c r="O145" s="80"/>
      <c r="P145" s="226">
        <f>O145*H145</f>
        <v>0</v>
      </c>
      <c r="Q145" s="226">
        <v>2.234</v>
      </c>
      <c r="R145" s="226">
        <f>Q145*H145</f>
        <v>34.8504</v>
      </c>
      <c r="S145" s="226">
        <v>0</v>
      </c>
      <c r="T145" s="227">
        <f>S145*H145</f>
        <v>0</v>
      </c>
      <c r="AR145" s="18" t="s">
        <v>305</v>
      </c>
      <c r="AT145" s="18" t="s">
        <v>680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2157</v>
      </c>
    </row>
    <row r="146" s="1" customFormat="1">
      <c r="B146" s="39"/>
      <c r="C146" s="40"/>
      <c r="D146" s="229" t="s">
        <v>245</v>
      </c>
      <c r="E146" s="40"/>
      <c r="F146" s="230" t="s">
        <v>2156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" customFormat="1">
      <c r="B147" s="39"/>
      <c r="C147" s="40"/>
      <c r="D147" s="229" t="s">
        <v>247</v>
      </c>
      <c r="E147" s="40"/>
      <c r="F147" s="232" t="s">
        <v>2158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247</v>
      </c>
      <c r="AU147" s="18" t="s">
        <v>81</v>
      </c>
    </row>
    <row r="148" s="12" customFormat="1">
      <c r="B148" s="233"/>
      <c r="C148" s="234"/>
      <c r="D148" s="229" t="s">
        <v>249</v>
      </c>
      <c r="E148" s="235" t="s">
        <v>19</v>
      </c>
      <c r="F148" s="236" t="s">
        <v>2159</v>
      </c>
      <c r="G148" s="234"/>
      <c r="H148" s="237">
        <v>13.565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249</v>
      </c>
      <c r="AU148" s="243" t="s">
        <v>81</v>
      </c>
      <c r="AV148" s="12" t="s">
        <v>81</v>
      </c>
      <c r="AW148" s="12" t="s">
        <v>33</v>
      </c>
      <c r="AX148" s="12" t="s">
        <v>79</v>
      </c>
      <c r="AY148" s="243" t="s">
        <v>236</v>
      </c>
    </row>
    <row r="149" s="12" customFormat="1">
      <c r="B149" s="233"/>
      <c r="C149" s="234"/>
      <c r="D149" s="229" t="s">
        <v>249</v>
      </c>
      <c r="E149" s="234"/>
      <c r="F149" s="236" t="s">
        <v>2160</v>
      </c>
      <c r="G149" s="234"/>
      <c r="H149" s="237">
        <v>15.6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249</v>
      </c>
      <c r="AU149" s="243" t="s">
        <v>81</v>
      </c>
      <c r="AV149" s="12" t="s">
        <v>81</v>
      </c>
      <c r="AW149" s="12" t="s">
        <v>4</v>
      </c>
      <c r="AX149" s="12" t="s">
        <v>79</v>
      </c>
      <c r="AY149" s="243" t="s">
        <v>236</v>
      </c>
    </row>
    <row r="150" s="1" customFormat="1" ht="16.5" customHeight="1">
      <c r="B150" s="39"/>
      <c r="C150" s="217" t="s">
        <v>400</v>
      </c>
      <c r="D150" s="217" t="s">
        <v>238</v>
      </c>
      <c r="E150" s="218" t="s">
        <v>2161</v>
      </c>
      <c r="F150" s="219" t="s">
        <v>2162</v>
      </c>
      <c r="G150" s="220" t="s">
        <v>264</v>
      </c>
      <c r="H150" s="221">
        <v>80.5</v>
      </c>
      <c r="I150" s="222"/>
      <c r="J150" s="223">
        <f>ROUND(I150*H150,2)</f>
        <v>0</v>
      </c>
      <c r="K150" s="219" t="s">
        <v>242</v>
      </c>
      <c r="L150" s="44"/>
      <c r="M150" s="224" t="s">
        <v>19</v>
      </c>
      <c r="N150" s="225" t="s">
        <v>43</v>
      </c>
      <c r="O150" s="80"/>
      <c r="P150" s="226">
        <f>O150*H150</f>
        <v>0</v>
      </c>
      <c r="Q150" s="226">
        <v>0.029440000000000001</v>
      </c>
      <c r="R150" s="226">
        <f>Q150*H150</f>
        <v>2.36992</v>
      </c>
      <c r="S150" s="226">
        <v>0</v>
      </c>
      <c r="T150" s="227">
        <f>S150*H150</f>
        <v>0</v>
      </c>
      <c r="AR150" s="18" t="s">
        <v>243</v>
      </c>
      <c r="AT150" s="18" t="s">
        <v>238</v>
      </c>
      <c r="AU150" s="18" t="s">
        <v>81</v>
      </c>
      <c r="AY150" s="18" t="s">
        <v>236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79</v>
      </c>
      <c r="BK150" s="228">
        <f>ROUND(I150*H150,2)</f>
        <v>0</v>
      </c>
      <c r="BL150" s="18" t="s">
        <v>243</v>
      </c>
      <c r="BM150" s="18" t="s">
        <v>2163</v>
      </c>
    </row>
    <row r="151" s="1" customFormat="1">
      <c r="B151" s="39"/>
      <c r="C151" s="40"/>
      <c r="D151" s="229" t="s">
        <v>245</v>
      </c>
      <c r="E151" s="40"/>
      <c r="F151" s="230" t="s">
        <v>2164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245</v>
      </c>
      <c r="AU151" s="18" t="s">
        <v>81</v>
      </c>
    </row>
    <row r="152" s="1" customFormat="1">
      <c r="B152" s="39"/>
      <c r="C152" s="40"/>
      <c r="D152" s="229" t="s">
        <v>247</v>
      </c>
      <c r="E152" s="40"/>
      <c r="F152" s="232" t="s">
        <v>2165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247</v>
      </c>
      <c r="AU152" s="18" t="s">
        <v>81</v>
      </c>
    </row>
    <row r="153" s="12" customFormat="1">
      <c r="B153" s="233"/>
      <c r="C153" s="234"/>
      <c r="D153" s="229" t="s">
        <v>249</v>
      </c>
      <c r="E153" s="235" t="s">
        <v>19</v>
      </c>
      <c r="F153" s="236" t="s">
        <v>2166</v>
      </c>
      <c r="G153" s="234"/>
      <c r="H153" s="237">
        <v>70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249</v>
      </c>
      <c r="AU153" s="243" t="s">
        <v>81</v>
      </c>
      <c r="AV153" s="12" t="s">
        <v>81</v>
      </c>
      <c r="AW153" s="12" t="s">
        <v>33</v>
      </c>
      <c r="AX153" s="12" t="s">
        <v>79</v>
      </c>
      <c r="AY153" s="243" t="s">
        <v>236</v>
      </c>
    </row>
    <row r="154" s="12" customFormat="1">
      <c r="B154" s="233"/>
      <c r="C154" s="234"/>
      <c r="D154" s="229" t="s">
        <v>249</v>
      </c>
      <c r="E154" s="234"/>
      <c r="F154" s="236" t="s">
        <v>2167</v>
      </c>
      <c r="G154" s="234"/>
      <c r="H154" s="237">
        <v>80.5</v>
      </c>
      <c r="I154" s="238"/>
      <c r="J154" s="234"/>
      <c r="K154" s="234"/>
      <c r="L154" s="239"/>
      <c r="M154" s="240"/>
      <c r="N154" s="241"/>
      <c r="O154" s="241"/>
      <c r="P154" s="241"/>
      <c r="Q154" s="241"/>
      <c r="R154" s="241"/>
      <c r="S154" s="241"/>
      <c r="T154" s="242"/>
      <c r="AT154" s="243" t="s">
        <v>249</v>
      </c>
      <c r="AU154" s="243" t="s">
        <v>81</v>
      </c>
      <c r="AV154" s="12" t="s">
        <v>81</v>
      </c>
      <c r="AW154" s="12" t="s">
        <v>4</v>
      </c>
      <c r="AX154" s="12" t="s">
        <v>79</v>
      </c>
      <c r="AY154" s="243" t="s">
        <v>236</v>
      </c>
    </row>
    <row r="155" s="1" customFormat="1" ht="16.5" customHeight="1">
      <c r="B155" s="39"/>
      <c r="C155" s="217" t="s">
        <v>8</v>
      </c>
      <c r="D155" s="217" t="s">
        <v>238</v>
      </c>
      <c r="E155" s="218" t="s">
        <v>2168</v>
      </c>
      <c r="F155" s="219" t="s">
        <v>2169</v>
      </c>
      <c r="G155" s="220" t="s">
        <v>276</v>
      </c>
      <c r="H155" s="221">
        <v>12</v>
      </c>
      <c r="I155" s="222"/>
      <c r="J155" s="223">
        <f>ROUND(I155*H155,2)</f>
        <v>0</v>
      </c>
      <c r="K155" s="219" t="s">
        <v>19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0.00020000000000000001</v>
      </c>
      <c r="R155" s="226">
        <f>Q155*H155</f>
        <v>0.0024000000000000002</v>
      </c>
      <c r="S155" s="226">
        <v>0</v>
      </c>
      <c r="T155" s="227">
        <f>S155*H155</f>
        <v>0</v>
      </c>
      <c r="AR155" s="18" t="s">
        <v>243</v>
      </c>
      <c r="AT155" s="18" t="s">
        <v>238</v>
      </c>
      <c r="AU155" s="18" t="s">
        <v>81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243</v>
      </c>
      <c r="BM155" s="18" t="s">
        <v>2170</v>
      </c>
    </row>
    <row r="156" s="1" customFormat="1">
      <c r="B156" s="39"/>
      <c r="C156" s="40"/>
      <c r="D156" s="229" t="s">
        <v>245</v>
      </c>
      <c r="E156" s="40"/>
      <c r="F156" s="230" t="s">
        <v>2171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81</v>
      </c>
    </row>
    <row r="157" s="1" customFormat="1">
      <c r="B157" s="39"/>
      <c r="C157" s="40"/>
      <c r="D157" s="229" t="s">
        <v>247</v>
      </c>
      <c r="E157" s="40"/>
      <c r="F157" s="232" t="s">
        <v>2172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247</v>
      </c>
      <c r="AU157" s="18" t="s">
        <v>81</v>
      </c>
    </row>
    <row r="158" s="1" customFormat="1" ht="16.5" customHeight="1">
      <c r="B158" s="39"/>
      <c r="C158" s="217" t="s">
        <v>412</v>
      </c>
      <c r="D158" s="217" t="s">
        <v>238</v>
      </c>
      <c r="E158" s="218" t="s">
        <v>2173</v>
      </c>
      <c r="F158" s="219" t="s">
        <v>2174</v>
      </c>
      <c r="G158" s="220" t="s">
        <v>264</v>
      </c>
      <c r="H158" s="221">
        <v>34.32</v>
      </c>
      <c r="I158" s="222"/>
      <c r="J158" s="223">
        <f>ROUND(I158*H158,2)</f>
        <v>0</v>
      </c>
      <c r="K158" s="219" t="s">
        <v>242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243</v>
      </c>
      <c r="AT158" s="18" t="s">
        <v>238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243</v>
      </c>
      <c r="BM158" s="18" t="s">
        <v>2175</v>
      </c>
    </row>
    <row r="159" s="1" customFormat="1">
      <c r="B159" s="39"/>
      <c r="C159" s="40"/>
      <c r="D159" s="229" t="s">
        <v>245</v>
      </c>
      <c r="E159" s="40"/>
      <c r="F159" s="230" t="s">
        <v>2176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" customFormat="1">
      <c r="B160" s="39"/>
      <c r="C160" s="40"/>
      <c r="D160" s="229" t="s">
        <v>247</v>
      </c>
      <c r="E160" s="40"/>
      <c r="F160" s="232" t="s">
        <v>2177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247</v>
      </c>
      <c r="AU160" s="18" t="s">
        <v>81</v>
      </c>
    </row>
    <row r="161" s="12" customFormat="1">
      <c r="B161" s="233"/>
      <c r="C161" s="234"/>
      <c r="D161" s="229" t="s">
        <v>249</v>
      </c>
      <c r="E161" s="235" t="s">
        <v>19</v>
      </c>
      <c r="F161" s="236" t="s">
        <v>2178</v>
      </c>
      <c r="G161" s="234"/>
      <c r="H161" s="237">
        <v>11.44</v>
      </c>
      <c r="I161" s="238"/>
      <c r="J161" s="234"/>
      <c r="K161" s="234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249</v>
      </c>
      <c r="AU161" s="243" t="s">
        <v>81</v>
      </c>
      <c r="AV161" s="12" t="s">
        <v>81</v>
      </c>
      <c r="AW161" s="12" t="s">
        <v>33</v>
      </c>
      <c r="AX161" s="12" t="s">
        <v>72</v>
      </c>
      <c r="AY161" s="243" t="s">
        <v>236</v>
      </c>
    </row>
    <row r="162" s="12" customFormat="1">
      <c r="B162" s="233"/>
      <c r="C162" s="234"/>
      <c r="D162" s="229" t="s">
        <v>249</v>
      </c>
      <c r="E162" s="235" t="s">
        <v>19</v>
      </c>
      <c r="F162" s="236" t="s">
        <v>2179</v>
      </c>
      <c r="G162" s="234"/>
      <c r="H162" s="237">
        <v>22.879999999999999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249</v>
      </c>
      <c r="AU162" s="243" t="s">
        <v>81</v>
      </c>
      <c r="AV162" s="12" t="s">
        <v>81</v>
      </c>
      <c r="AW162" s="12" t="s">
        <v>33</v>
      </c>
      <c r="AX162" s="12" t="s">
        <v>72</v>
      </c>
      <c r="AY162" s="243" t="s">
        <v>236</v>
      </c>
    </row>
    <row r="163" s="15" customFormat="1">
      <c r="B163" s="283"/>
      <c r="C163" s="284"/>
      <c r="D163" s="229" t="s">
        <v>249</v>
      </c>
      <c r="E163" s="285" t="s">
        <v>19</v>
      </c>
      <c r="F163" s="286" t="s">
        <v>2130</v>
      </c>
      <c r="G163" s="284"/>
      <c r="H163" s="287">
        <v>34.32</v>
      </c>
      <c r="I163" s="288"/>
      <c r="J163" s="284"/>
      <c r="K163" s="284"/>
      <c r="L163" s="289"/>
      <c r="M163" s="290"/>
      <c r="N163" s="291"/>
      <c r="O163" s="291"/>
      <c r="P163" s="291"/>
      <c r="Q163" s="291"/>
      <c r="R163" s="291"/>
      <c r="S163" s="291"/>
      <c r="T163" s="292"/>
      <c r="AT163" s="293" t="s">
        <v>249</v>
      </c>
      <c r="AU163" s="293" t="s">
        <v>81</v>
      </c>
      <c r="AV163" s="15" t="s">
        <v>243</v>
      </c>
      <c r="AW163" s="15" t="s">
        <v>33</v>
      </c>
      <c r="AX163" s="15" t="s">
        <v>79</v>
      </c>
      <c r="AY163" s="293" t="s">
        <v>236</v>
      </c>
    </row>
    <row r="164" s="1" customFormat="1" ht="16.5" customHeight="1">
      <c r="B164" s="39"/>
      <c r="C164" s="260" t="s">
        <v>418</v>
      </c>
      <c r="D164" s="260" t="s">
        <v>680</v>
      </c>
      <c r="E164" s="261" t="s">
        <v>2155</v>
      </c>
      <c r="F164" s="262" t="s">
        <v>2156</v>
      </c>
      <c r="G164" s="263" t="s">
        <v>241</v>
      </c>
      <c r="H164" s="264">
        <v>3.9329999999999998</v>
      </c>
      <c r="I164" s="265"/>
      <c r="J164" s="266">
        <f>ROUND(I164*H164,2)</f>
        <v>0</v>
      </c>
      <c r="K164" s="262" t="s">
        <v>242</v>
      </c>
      <c r="L164" s="267"/>
      <c r="M164" s="268" t="s">
        <v>19</v>
      </c>
      <c r="N164" s="269" t="s">
        <v>43</v>
      </c>
      <c r="O164" s="80"/>
      <c r="P164" s="226">
        <f>O164*H164</f>
        <v>0</v>
      </c>
      <c r="Q164" s="226">
        <v>2.234</v>
      </c>
      <c r="R164" s="226">
        <f>Q164*H164</f>
        <v>8.7863220000000002</v>
      </c>
      <c r="S164" s="226">
        <v>0</v>
      </c>
      <c r="T164" s="227">
        <f>S164*H164</f>
        <v>0</v>
      </c>
      <c r="AR164" s="18" t="s">
        <v>305</v>
      </c>
      <c r="AT164" s="18" t="s">
        <v>680</v>
      </c>
      <c r="AU164" s="18" t="s">
        <v>81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243</v>
      </c>
      <c r="BM164" s="18" t="s">
        <v>2180</v>
      </c>
    </row>
    <row r="165" s="1" customFormat="1">
      <c r="B165" s="39"/>
      <c r="C165" s="40"/>
      <c r="D165" s="229" t="s">
        <v>245</v>
      </c>
      <c r="E165" s="40"/>
      <c r="F165" s="230" t="s">
        <v>2156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81</v>
      </c>
    </row>
    <row r="166" s="1" customFormat="1">
      <c r="B166" s="39"/>
      <c r="C166" s="40"/>
      <c r="D166" s="229" t="s">
        <v>247</v>
      </c>
      <c r="E166" s="40"/>
      <c r="F166" s="232" t="s">
        <v>2181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247</v>
      </c>
      <c r="AU166" s="18" t="s">
        <v>81</v>
      </c>
    </row>
    <row r="167" s="12" customFormat="1">
      <c r="B167" s="233"/>
      <c r="C167" s="234"/>
      <c r="D167" s="229" t="s">
        <v>249</v>
      </c>
      <c r="E167" s="235" t="s">
        <v>19</v>
      </c>
      <c r="F167" s="236" t="s">
        <v>2182</v>
      </c>
      <c r="G167" s="234"/>
      <c r="H167" s="237">
        <v>3.4199999999999999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249</v>
      </c>
      <c r="AU167" s="243" t="s">
        <v>81</v>
      </c>
      <c r="AV167" s="12" t="s">
        <v>81</v>
      </c>
      <c r="AW167" s="12" t="s">
        <v>33</v>
      </c>
      <c r="AX167" s="12" t="s">
        <v>79</v>
      </c>
      <c r="AY167" s="243" t="s">
        <v>236</v>
      </c>
    </row>
    <row r="168" s="12" customFormat="1">
      <c r="B168" s="233"/>
      <c r="C168" s="234"/>
      <c r="D168" s="229" t="s">
        <v>249</v>
      </c>
      <c r="E168" s="234"/>
      <c r="F168" s="236" t="s">
        <v>2183</v>
      </c>
      <c r="G168" s="234"/>
      <c r="H168" s="237">
        <v>3.9329999999999998</v>
      </c>
      <c r="I168" s="238"/>
      <c r="J168" s="234"/>
      <c r="K168" s="234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249</v>
      </c>
      <c r="AU168" s="243" t="s">
        <v>81</v>
      </c>
      <c r="AV168" s="12" t="s">
        <v>81</v>
      </c>
      <c r="AW168" s="12" t="s">
        <v>4</v>
      </c>
      <c r="AX168" s="12" t="s">
        <v>79</v>
      </c>
      <c r="AY168" s="243" t="s">
        <v>236</v>
      </c>
    </row>
    <row r="169" s="1" customFormat="1" ht="16.5" customHeight="1">
      <c r="B169" s="39"/>
      <c r="C169" s="217" t="s">
        <v>424</v>
      </c>
      <c r="D169" s="217" t="s">
        <v>238</v>
      </c>
      <c r="E169" s="218" t="s">
        <v>2184</v>
      </c>
      <c r="F169" s="219" t="s">
        <v>2185</v>
      </c>
      <c r="G169" s="220" t="s">
        <v>276</v>
      </c>
      <c r="H169" s="221">
        <v>140</v>
      </c>
      <c r="I169" s="222"/>
      <c r="J169" s="223">
        <f>ROUND(I169*H169,2)</f>
        <v>0</v>
      </c>
      <c r="K169" s="219" t="s">
        <v>242</v>
      </c>
      <c r="L169" s="44"/>
      <c r="M169" s="224" t="s">
        <v>19</v>
      </c>
      <c r="N169" s="225" t="s">
        <v>43</v>
      </c>
      <c r="O169" s="80"/>
      <c r="P169" s="226">
        <f>O169*H169</f>
        <v>0</v>
      </c>
      <c r="Q169" s="226">
        <v>0.00055000000000000003</v>
      </c>
      <c r="R169" s="226">
        <f>Q169*H169</f>
        <v>0.076999999999999999</v>
      </c>
      <c r="S169" s="226">
        <v>0</v>
      </c>
      <c r="T169" s="227">
        <f>S169*H169</f>
        <v>0</v>
      </c>
      <c r="AR169" s="18" t="s">
        <v>243</v>
      </c>
      <c r="AT169" s="18" t="s">
        <v>238</v>
      </c>
      <c r="AU169" s="18" t="s">
        <v>81</v>
      </c>
      <c r="AY169" s="18" t="s">
        <v>236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79</v>
      </c>
      <c r="BK169" s="228">
        <f>ROUND(I169*H169,2)</f>
        <v>0</v>
      </c>
      <c r="BL169" s="18" t="s">
        <v>243</v>
      </c>
      <c r="BM169" s="18" t="s">
        <v>2186</v>
      </c>
    </row>
    <row r="170" s="1" customFormat="1">
      <c r="B170" s="39"/>
      <c r="C170" s="40"/>
      <c r="D170" s="229" t="s">
        <v>245</v>
      </c>
      <c r="E170" s="40"/>
      <c r="F170" s="230" t="s">
        <v>2187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245</v>
      </c>
      <c r="AU170" s="18" t="s">
        <v>81</v>
      </c>
    </row>
    <row r="171" s="1" customFormat="1">
      <c r="B171" s="39"/>
      <c r="C171" s="40"/>
      <c r="D171" s="229" t="s">
        <v>247</v>
      </c>
      <c r="E171" s="40"/>
      <c r="F171" s="232" t="s">
        <v>2188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247</v>
      </c>
      <c r="AU171" s="18" t="s">
        <v>81</v>
      </c>
    </row>
    <row r="172" s="12" customFormat="1">
      <c r="B172" s="233"/>
      <c r="C172" s="234"/>
      <c r="D172" s="229" t="s">
        <v>249</v>
      </c>
      <c r="E172" s="235" t="s">
        <v>19</v>
      </c>
      <c r="F172" s="236" t="s">
        <v>2189</v>
      </c>
      <c r="G172" s="234"/>
      <c r="H172" s="237">
        <v>140</v>
      </c>
      <c r="I172" s="238"/>
      <c r="J172" s="234"/>
      <c r="K172" s="234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249</v>
      </c>
      <c r="AU172" s="243" t="s">
        <v>81</v>
      </c>
      <c r="AV172" s="12" t="s">
        <v>81</v>
      </c>
      <c r="AW172" s="12" t="s">
        <v>33</v>
      </c>
      <c r="AX172" s="12" t="s">
        <v>79</v>
      </c>
      <c r="AY172" s="243" t="s">
        <v>236</v>
      </c>
    </row>
    <row r="173" s="1" customFormat="1" ht="16.5" customHeight="1">
      <c r="B173" s="39"/>
      <c r="C173" s="217" t="s">
        <v>430</v>
      </c>
      <c r="D173" s="217" t="s">
        <v>238</v>
      </c>
      <c r="E173" s="218" t="s">
        <v>2190</v>
      </c>
      <c r="F173" s="219" t="s">
        <v>2191</v>
      </c>
      <c r="G173" s="220" t="s">
        <v>241</v>
      </c>
      <c r="H173" s="221">
        <v>940.31299999999999</v>
      </c>
      <c r="I173" s="222"/>
      <c r="J173" s="223">
        <f>ROUND(I173*H173,2)</f>
        <v>0</v>
      </c>
      <c r="K173" s="219" t="s">
        <v>242</v>
      </c>
      <c r="L173" s="44"/>
      <c r="M173" s="224" t="s">
        <v>19</v>
      </c>
      <c r="N173" s="225" t="s">
        <v>43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243</v>
      </c>
      <c r="AT173" s="18" t="s">
        <v>238</v>
      </c>
      <c r="AU173" s="18" t="s">
        <v>81</v>
      </c>
      <c r="AY173" s="18" t="s">
        <v>236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79</v>
      </c>
      <c r="BK173" s="228">
        <f>ROUND(I173*H173,2)</f>
        <v>0</v>
      </c>
      <c r="BL173" s="18" t="s">
        <v>243</v>
      </c>
      <c r="BM173" s="18" t="s">
        <v>2192</v>
      </c>
    </row>
    <row r="174" s="1" customFormat="1">
      <c r="B174" s="39"/>
      <c r="C174" s="40"/>
      <c r="D174" s="229" t="s">
        <v>245</v>
      </c>
      <c r="E174" s="40"/>
      <c r="F174" s="230" t="s">
        <v>2193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245</v>
      </c>
      <c r="AU174" s="18" t="s">
        <v>81</v>
      </c>
    </row>
    <row r="175" s="1" customFormat="1">
      <c r="B175" s="39"/>
      <c r="C175" s="40"/>
      <c r="D175" s="229" t="s">
        <v>247</v>
      </c>
      <c r="E175" s="40"/>
      <c r="F175" s="232" t="s">
        <v>2194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247</v>
      </c>
      <c r="AU175" s="18" t="s">
        <v>81</v>
      </c>
    </row>
    <row r="176" s="1" customFormat="1" ht="16.5" customHeight="1">
      <c r="B176" s="39"/>
      <c r="C176" s="217" t="s">
        <v>436</v>
      </c>
      <c r="D176" s="217" t="s">
        <v>238</v>
      </c>
      <c r="E176" s="218" t="s">
        <v>2195</v>
      </c>
      <c r="F176" s="219" t="s">
        <v>2196</v>
      </c>
      <c r="G176" s="220" t="s">
        <v>241</v>
      </c>
      <c r="H176" s="221">
        <v>1738.462</v>
      </c>
      <c r="I176" s="222"/>
      <c r="J176" s="223">
        <f>ROUND(I176*H176,2)</f>
        <v>0</v>
      </c>
      <c r="K176" s="219" t="s">
        <v>242</v>
      </c>
      <c r="L176" s="44"/>
      <c r="M176" s="224" t="s">
        <v>19</v>
      </c>
      <c r="N176" s="225" t="s">
        <v>43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243</v>
      </c>
      <c r="AT176" s="18" t="s">
        <v>238</v>
      </c>
      <c r="AU176" s="18" t="s">
        <v>81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243</v>
      </c>
      <c r="BM176" s="18" t="s">
        <v>2197</v>
      </c>
    </row>
    <row r="177" s="1" customFormat="1">
      <c r="B177" s="39"/>
      <c r="C177" s="40"/>
      <c r="D177" s="229" t="s">
        <v>245</v>
      </c>
      <c r="E177" s="40"/>
      <c r="F177" s="230" t="s">
        <v>2198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81</v>
      </c>
    </row>
    <row r="178" s="13" customFormat="1">
      <c r="B178" s="250"/>
      <c r="C178" s="251"/>
      <c r="D178" s="229" t="s">
        <v>249</v>
      </c>
      <c r="E178" s="252" t="s">
        <v>19</v>
      </c>
      <c r="F178" s="253" t="s">
        <v>2199</v>
      </c>
      <c r="G178" s="251"/>
      <c r="H178" s="252" t="s">
        <v>19</v>
      </c>
      <c r="I178" s="254"/>
      <c r="J178" s="251"/>
      <c r="K178" s="251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249</v>
      </c>
      <c r="AU178" s="259" t="s">
        <v>81</v>
      </c>
      <c r="AV178" s="13" t="s">
        <v>79</v>
      </c>
      <c r="AW178" s="13" t="s">
        <v>33</v>
      </c>
      <c r="AX178" s="13" t="s">
        <v>72</v>
      </c>
      <c r="AY178" s="259" t="s">
        <v>236</v>
      </c>
    </row>
    <row r="179" s="12" customFormat="1">
      <c r="B179" s="233"/>
      <c r="C179" s="234"/>
      <c r="D179" s="229" t="s">
        <v>249</v>
      </c>
      <c r="E179" s="235" t="s">
        <v>19</v>
      </c>
      <c r="F179" s="236" t="s">
        <v>2200</v>
      </c>
      <c r="G179" s="234"/>
      <c r="H179" s="237">
        <v>940.31299999999999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249</v>
      </c>
      <c r="AU179" s="243" t="s">
        <v>81</v>
      </c>
      <c r="AV179" s="12" t="s">
        <v>81</v>
      </c>
      <c r="AW179" s="12" t="s">
        <v>33</v>
      </c>
      <c r="AX179" s="12" t="s">
        <v>72</v>
      </c>
      <c r="AY179" s="243" t="s">
        <v>236</v>
      </c>
    </row>
    <row r="180" s="12" customFormat="1">
      <c r="B180" s="233"/>
      <c r="C180" s="234"/>
      <c r="D180" s="229" t="s">
        <v>249</v>
      </c>
      <c r="E180" s="235" t="s">
        <v>19</v>
      </c>
      <c r="F180" s="236" t="s">
        <v>2201</v>
      </c>
      <c r="G180" s="234"/>
      <c r="H180" s="237">
        <v>24.303999999999998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249</v>
      </c>
      <c r="AU180" s="243" t="s">
        <v>81</v>
      </c>
      <c r="AV180" s="12" t="s">
        <v>81</v>
      </c>
      <c r="AW180" s="12" t="s">
        <v>33</v>
      </c>
      <c r="AX180" s="12" t="s">
        <v>72</v>
      </c>
      <c r="AY180" s="243" t="s">
        <v>236</v>
      </c>
    </row>
    <row r="181" s="12" customFormat="1">
      <c r="B181" s="233"/>
      <c r="C181" s="234"/>
      <c r="D181" s="229" t="s">
        <v>249</v>
      </c>
      <c r="E181" s="235" t="s">
        <v>19</v>
      </c>
      <c r="F181" s="236" t="s">
        <v>2202</v>
      </c>
      <c r="G181" s="234"/>
      <c r="H181" s="237">
        <v>0.51500000000000001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AT181" s="243" t="s">
        <v>249</v>
      </c>
      <c r="AU181" s="243" t="s">
        <v>81</v>
      </c>
      <c r="AV181" s="12" t="s">
        <v>81</v>
      </c>
      <c r="AW181" s="12" t="s">
        <v>33</v>
      </c>
      <c r="AX181" s="12" t="s">
        <v>72</v>
      </c>
      <c r="AY181" s="243" t="s">
        <v>236</v>
      </c>
    </row>
    <row r="182" s="14" customFormat="1">
      <c r="B182" s="272"/>
      <c r="C182" s="273"/>
      <c r="D182" s="229" t="s">
        <v>249</v>
      </c>
      <c r="E182" s="274" t="s">
        <v>19</v>
      </c>
      <c r="F182" s="275" t="s">
        <v>2128</v>
      </c>
      <c r="G182" s="273"/>
      <c r="H182" s="276">
        <v>965.13199999999995</v>
      </c>
      <c r="I182" s="277"/>
      <c r="J182" s="273"/>
      <c r="K182" s="273"/>
      <c r="L182" s="278"/>
      <c r="M182" s="279"/>
      <c r="N182" s="280"/>
      <c r="O182" s="280"/>
      <c r="P182" s="280"/>
      <c r="Q182" s="280"/>
      <c r="R182" s="280"/>
      <c r="S182" s="280"/>
      <c r="T182" s="281"/>
      <c r="AT182" s="282" t="s">
        <v>249</v>
      </c>
      <c r="AU182" s="282" t="s">
        <v>81</v>
      </c>
      <c r="AV182" s="14" t="s">
        <v>101</v>
      </c>
      <c r="AW182" s="14" t="s">
        <v>33</v>
      </c>
      <c r="AX182" s="14" t="s">
        <v>72</v>
      </c>
      <c r="AY182" s="282" t="s">
        <v>236</v>
      </c>
    </row>
    <row r="183" s="13" customFormat="1">
      <c r="B183" s="250"/>
      <c r="C183" s="251"/>
      <c r="D183" s="229" t="s">
        <v>249</v>
      </c>
      <c r="E183" s="252" t="s">
        <v>19</v>
      </c>
      <c r="F183" s="253" t="s">
        <v>2203</v>
      </c>
      <c r="G183" s="251"/>
      <c r="H183" s="252" t="s">
        <v>19</v>
      </c>
      <c r="I183" s="254"/>
      <c r="J183" s="251"/>
      <c r="K183" s="251"/>
      <c r="L183" s="255"/>
      <c r="M183" s="256"/>
      <c r="N183" s="257"/>
      <c r="O183" s="257"/>
      <c r="P183" s="257"/>
      <c r="Q183" s="257"/>
      <c r="R183" s="257"/>
      <c r="S183" s="257"/>
      <c r="T183" s="258"/>
      <c r="AT183" s="259" t="s">
        <v>249</v>
      </c>
      <c r="AU183" s="259" t="s">
        <v>81</v>
      </c>
      <c r="AV183" s="13" t="s">
        <v>79</v>
      </c>
      <c r="AW183" s="13" t="s">
        <v>33</v>
      </c>
      <c r="AX183" s="13" t="s">
        <v>72</v>
      </c>
      <c r="AY183" s="259" t="s">
        <v>236</v>
      </c>
    </row>
    <row r="184" s="12" customFormat="1">
      <c r="B184" s="233"/>
      <c r="C184" s="234"/>
      <c r="D184" s="229" t="s">
        <v>249</v>
      </c>
      <c r="E184" s="235" t="s">
        <v>19</v>
      </c>
      <c r="F184" s="236" t="s">
        <v>2204</v>
      </c>
      <c r="G184" s="234"/>
      <c r="H184" s="237">
        <v>773.33000000000004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249</v>
      </c>
      <c r="AU184" s="243" t="s">
        <v>81</v>
      </c>
      <c r="AV184" s="12" t="s">
        <v>81</v>
      </c>
      <c r="AW184" s="12" t="s">
        <v>33</v>
      </c>
      <c r="AX184" s="12" t="s">
        <v>72</v>
      </c>
      <c r="AY184" s="243" t="s">
        <v>236</v>
      </c>
    </row>
    <row r="185" s="14" customFormat="1">
      <c r="B185" s="272"/>
      <c r="C185" s="273"/>
      <c r="D185" s="229" t="s">
        <v>249</v>
      </c>
      <c r="E185" s="274" t="s">
        <v>19</v>
      </c>
      <c r="F185" s="275" t="s">
        <v>2128</v>
      </c>
      <c r="G185" s="273"/>
      <c r="H185" s="276">
        <v>773.33000000000004</v>
      </c>
      <c r="I185" s="277"/>
      <c r="J185" s="273"/>
      <c r="K185" s="273"/>
      <c r="L185" s="278"/>
      <c r="M185" s="279"/>
      <c r="N185" s="280"/>
      <c r="O185" s="280"/>
      <c r="P185" s="280"/>
      <c r="Q185" s="280"/>
      <c r="R185" s="280"/>
      <c r="S185" s="280"/>
      <c r="T185" s="281"/>
      <c r="AT185" s="282" t="s">
        <v>249</v>
      </c>
      <c r="AU185" s="282" t="s">
        <v>81</v>
      </c>
      <c r="AV185" s="14" t="s">
        <v>101</v>
      </c>
      <c r="AW185" s="14" t="s">
        <v>33</v>
      </c>
      <c r="AX185" s="14" t="s">
        <v>72</v>
      </c>
      <c r="AY185" s="282" t="s">
        <v>236</v>
      </c>
    </row>
    <row r="186" s="15" customFormat="1">
      <c r="B186" s="283"/>
      <c r="C186" s="284"/>
      <c r="D186" s="229" t="s">
        <v>249</v>
      </c>
      <c r="E186" s="285" t="s">
        <v>19</v>
      </c>
      <c r="F186" s="286" t="s">
        <v>2130</v>
      </c>
      <c r="G186" s="284"/>
      <c r="H186" s="287">
        <v>1738.462</v>
      </c>
      <c r="I186" s="288"/>
      <c r="J186" s="284"/>
      <c r="K186" s="284"/>
      <c r="L186" s="289"/>
      <c r="M186" s="290"/>
      <c r="N186" s="291"/>
      <c r="O186" s="291"/>
      <c r="P186" s="291"/>
      <c r="Q186" s="291"/>
      <c r="R186" s="291"/>
      <c r="S186" s="291"/>
      <c r="T186" s="292"/>
      <c r="AT186" s="293" t="s">
        <v>249</v>
      </c>
      <c r="AU186" s="293" t="s">
        <v>81</v>
      </c>
      <c r="AV186" s="15" t="s">
        <v>243</v>
      </c>
      <c r="AW186" s="15" t="s">
        <v>33</v>
      </c>
      <c r="AX186" s="15" t="s">
        <v>79</v>
      </c>
      <c r="AY186" s="293" t="s">
        <v>236</v>
      </c>
    </row>
    <row r="187" s="1" customFormat="1" ht="16.5" customHeight="1">
      <c r="B187" s="39"/>
      <c r="C187" s="217" t="s">
        <v>7</v>
      </c>
      <c r="D187" s="217" t="s">
        <v>238</v>
      </c>
      <c r="E187" s="218" t="s">
        <v>2205</v>
      </c>
      <c r="F187" s="219" t="s">
        <v>2206</v>
      </c>
      <c r="G187" s="220" t="s">
        <v>241</v>
      </c>
      <c r="H187" s="221">
        <v>17384.619999999999</v>
      </c>
      <c r="I187" s="222"/>
      <c r="J187" s="223">
        <f>ROUND(I187*H187,2)</f>
        <v>0</v>
      </c>
      <c r="K187" s="219" t="s">
        <v>242</v>
      </c>
      <c r="L187" s="44"/>
      <c r="M187" s="224" t="s">
        <v>19</v>
      </c>
      <c r="N187" s="225" t="s">
        <v>43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243</v>
      </c>
      <c r="AT187" s="18" t="s">
        <v>238</v>
      </c>
      <c r="AU187" s="18" t="s">
        <v>81</v>
      </c>
      <c r="AY187" s="18" t="s">
        <v>236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79</v>
      </c>
      <c r="BK187" s="228">
        <f>ROUND(I187*H187,2)</f>
        <v>0</v>
      </c>
      <c r="BL187" s="18" t="s">
        <v>243</v>
      </c>
      <c r="BM187" s="18" t="s">
        <v>2207</v>
      </c>
    </row>
    <row r="188" s="1" customFormat="1">
      <c r="B188" s="39"/>
      <c r="C188" s="40"/>
      <c r="D188" s="229" t="s">
        <v>245</v>
      </c>
      <c r="E188" s="40"/>
      <c r="F188" s="230" t="s">
        <v>2208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245</v>
      </c>
      <c r="AU188" s="18" t="s">
        <v>81</v>
      </c>
    </row>
    <row r="189" s="1" customFormat="1">
      <c r="B189" s="39"/>
      <c r="C189" s="40"/>
      <c r="D189" s="229" t="s">
        <v>247</v>
      </c>
      <c r="E189" s="40"/>
      <c r="F189" s="232" t="s">
        <v>2209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247</v>
      </c>
      <c r="AU189" s="18" t="s">
        <v>81</v>
      </c>
    </row>
    <row r="190" s="12" customFormat="1">
      <c r="B190" s="233"/>
      <c r="C190" s="234"/>
      <c r="D190" s="229" t="s">
        <v>249</v>
      </c>
      <c r="E190" s="234"/>
      <c r="F190" s="236" t="s">
        <v>2210</v>
      </c>
      <c r="G190" s="234"/>
      <c r="H190" s="237">
        <v>17384.619999999999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249</v>
      </c>
      <c r="AU190" s="243" t="s">
        <v>81</v>
      </c>
      <c r="AV190" s="12" t="s">
        <v>81</v>
      </c>
      <c r="AW190" s="12" t="s">
        <v>4</v>
      </c>
      <c r="AX190" s="12" t="s">
        <v>79</v>
      </c>
      <c r="AY190" s="243" t="s">
        <v>236</v>
      </c>
    </row>
    <row r="191" s="1" customFormat="1" ht="16.5" customHeight="1">
      <c r="B191" s="39"/>
      <c r="C191" s="217" t="s">
        <v>445</v>
      </c>
      <c r="D191" s="217" t="s">
        <v>238</v>
      </c>
      <c r="E191" s="218" t="s">
        <v>2211</v>
      </c>
      <c r="F191" s="219" t="s">
        <v>2212</v>
      </c>
      <c r="G191" s="220" t="s">
        <v>241</v>
      </c>
      <c r="H191" s="221">
        <v>3.956</v>
      </c>
      <c r="I191" s="222"/>
      <c r="J191" s="223">
        <f>ROUND(I191*H191,2)</f>
        <v>0</v>
      </c>
      <c r="K191" s="219" t="s">
        <v>242</v>
      </c>
      <c r="L191" s="44"/>
      <c r="M191" s="224" t="s">
        <v>19</v>
      </c>
      <c r="N191" s="225" t="s">
        <v>43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243</v>
      </c>
      <c r="AT191" s="18" t="s">
        <v>238</v>
      </c>
      <c r="AU191" s="18" t="s">
        <v>81</v>
      </c>
      <c r="AY191" s="18" t="s">
        <v>236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79</v>
      </c>
      <c r="BK191" s="228">
        <f>ROUND(I191*H191,2)</f>
        <v>0</v>
      </c>
      <c r="BL191" s="18" t="s">
        <v>243</v>
      </c>
      <c r="BM191" s="18" t="s">
        <v>2213</v>
      </c>
    </row>
    <row r="192" s="1" customFormat="1">
      <c r="B192" s="39"/>
      <c r="C192" s="40"/>
      <c r="D192" s="229" t="s">
        <v>245</v>
      </c>
      <c r="E192" s="40"/>
      <c r="F192" s="230" t="s">
        <v>2214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245</v>
      </c>
      <c r="AU192" s="18" t="s">
        <v>81</v>
      </c>
    </row>
    <row r="193" s="1" customFormat="1">
      <c r="B193" s="39"/>
      <c r="C193" s="40"/>
      <c r="D193" s="229" t="s">
        <v>247</v>
      </c>
      <c r="E193" s="40"/>
      <c r="F193" s="232" t="s">
        <v>2215</v>
      </c>
      <c r="G193" s="40"/>
      <c r="H193" s="40"/>
      <c r="I193" s="144"/>
      <c r="J193" s="40"/>
      <c r="K193" s="40"/>
      <c r="L193" s="44"/>
      <c r="M193" s="231"/>
      <c r="N193" s="80"/>
      <c r="O193" s="80"/>
      <c r="P193" s="80"/>
      <c r="Q193" s="80"/>
      <c r="R193" s="80"/>
      <c r="S193" s="80"/>
      <c r="T193" s="81"/>
      <c r="AT193" s="18" t="s">
        <v>247</v>
      </c>
      <c r="AU193" s="18" t="s">
        <v>81</v>
      </c>
    </row>
    <row r="194" s="1" customFormat="1" ht="16.5" customHeight="1">
      <c r="B194" s="39"/>
      <c r="C194" s="217" t="s">
        <v>452</v>
      </c>
      <c r="D194" s="217" t="s">
        <v>238</v>
      </c>
      <c r="E194" s="218" t="s">
        <v>2216</v>
      </c>
      <c r="F194" s="219" t="s">
        <v>2217</v>
      </c>
      <c r="G194" s="220" t="s">
        <v>241</v>
      </c>
      <c r="H194" s="221">
        <v>39.560000000000002</v>
      </c>
      <c r="I194" s="222"/>
      <c r="J194" s="223">
        <f>ROUND(I194*H194,2)</f>
        <v>0</v>
      </c>
      <c r="K194" s="219" t="s">
        <v>242</v>
      </c>
      <c r="L194" s="44"/>
      <c r="M194" s="224" t="s">
        <v>19</v>
      </c>
      <c r="N194" s="225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243</v>
      </c>
      <c r="AT194" s="18" t="s">
        <v>238</v>
      </c>
      <c r="AU194" s="18" t="s">
        <v>81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243</v>
      </c>
      <c r="BM194" s="18" t="s">
        <v>2218</v>
      </c>
    </row>
    <row r="195" s="1" customFormat="1">
      <c r="B195" s="39"/>
      <c r="C195" s="40"/>
      <c r="D195" s="229" t="s">
        <v>245</v>
      </c>
      <c r="E195" s="40"/>
      <c r="F195" s="230" t="s">
        <v>2219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81</v>
      </c>
    </row>
    <row r="196" s="1" customFormat="1">
      <c r="B196" s="39"/>
      <c r="C196" s="40"/>
      <c r="D196" s="229" t="s">
        <v>247</v>
      </c>
      <c r="E196" s="40"/>
      <c r="F196" s="232" t="s">
        <v>2220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247</v>
      </c>
      <c r="AU196" s="18" t="s">
        <v>81</v>
      </c>
    </row>
    <row r="197" s="12" customFormat="1">
      <c r="B197" s="233"/>
      <c r="C197" s="234"/>
      <c r="D197" s="229" t="s">
        <v>249</v>
      </c>
      <c r="E197" s="234"/>
      <c r="F197" s="236" t="s">
        <v>2221</v>
      </c>
      <c r="G197" s="234"/>
      <c r="H197" s="237">
        <v>39.560000000000002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249</v>
      </c>
      <c r="AU197" s="243" t="s">
        <v>81</v>
      </c>
      <c r="AV197" s="12" t="s">
        <v>81</v>
      </c>
      <c r="AW197" s="12" t="s">
        <v>4</v>
      </c>
      <c r="AX197" s="12" t="s">
        <v>79</v>
      </c>
      <c r="AY197" s="243" t="s">
        <v>236</v>
      </c>
    </row>
    <row r="198" s="1" customFormat="1" ht="16.5" customHeight="1">
      <c r="B198" s="39"/>
      <c r="C198" s="217" t="s">
        <v>458</v>
      </c>
      <c r="D198" s="217" t="s">
        <v>238</v>
      </c>
      <c r="E198" s="218" t="s">
        <v>1841</v>
      </c>
      <c r="F198" s="219" t="s">
        <v>1842</v>
      </c>
      <c r="G198" s="220" t="s">
        <v>241</v>
      </c>
      <c r="H198" s="221">
        <v>24.818999999999999</v>
      </c>
      <c r="I198" s="222"/>
      <c r="J198" s="223">
        <f>ROUND(I198*H198,2)</f>
        <v>0</v>
      </c>
      <c r="K198" s="219" t="s">
        <v>242</v>
      </c>
      <c r="L198" s="44"/>
      <c r="M198" s="224" t="s">
        <v>19</v>
      </c>
      <c r="N198" s="225" t="s">
        <v>43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243</v>
      </c>
      <c r="AT198" s="18" t="s">
        <v>238</v>
      </c>
      <c r="AU198" s="18" t="s">
        <v>81</v>
      </c>
      <c r="AY198" s="18" t="s">
        <v>236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79</v>
      </c>
      <c r="BK198" s="228">
        <f>ROUND(I198*H198,2)</f>
        <v>0</v>
      </c>
      <c r="BL198" s="18" t="s">
        <v>243</v>
      </c>
      <c r="BM198" s="18" t="s">
        <v>2222</v>
      </c>
    </row>
    <row r="199" s="1" customFormat="1">
      <c r="B199" s="39"/>
      <c r="C199" s="40"/>
      <c r="D199" s="229" t="s">
        <v>245</v>
      </c>
      <c r="E199" s="40"/>
      <c r="F199" s="230" t="s">
        <v>1844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245</v>
      </c>
      <c r="AU199" s="18" t="s">
        <v>81</v>
      </c>
    </row>
    <row r="200" s="1" customFormat="1">
      <c r="B200" s="39"/>
      <c r="C200" s="40"/>
      <c r="D200" s="229" t="s">
        <v>247</v>
      </c>
      <c r="E200" s="40"/>
      <c r="F200" s="232" t="s">
        <v>2223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247</v>
      </c>
      <c r="AU200" s="18" t="s">
        <v>81</v>
      </c>
    </row>
    <row r="201" s="13" customFormat="1">
      <c r="B201" s="250"/>
      <c r="C201" s="251"/>
      <c r="D201" s="229" t="s">
        <v>249</v>
      </c>
      <c r="E201" s="252" t="s">
        <v>19</v>
      </c>
      <c r="F201" s="253" t="s">
        <v>2224</v>
      </c>
      <c r="G201" s="251"/>
      <c r="H201" s="252" t="s">
        <v>19</v>
      </c>
      <c r="I201" s="254"/>
      <c r="J201" s="251"/>
      <c r="K201" s="251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249</v>
      </c>
      <c r="AU201" s="259" t="s">
        <v>81</v>
      </c>
      <c r="AV201" s="13" t="s">
        <v>79</v>
      </c>
      <c r="AW201" s="13" t="s">
        <v>33</v>
      </c>
      <c r="AX201" s="13" t="s">
        <v>72</v>
      </c>
      <c r="AY201" s="259" t="s">
        <v>236</v>
      </c>
    </row>
    <row r="202" s="12" customFormat="1">
      <c r="B202" s="233"/>
      <c r="C202" s="234"/>
      <c r="D202" s="229" t="s">
        <v>249</v>
      </c>
      <c r="E202" s="235" t="s">
        <v>19</v>
      </c>
      <c r="F202" s="236" t="s">
        <v>2225</v>
      </c>
      <c r="G202" s="234"/>
      <c r="H202" s="237">
        <v>28.260000000000002</v>
      </c>
      <c r="I202" s="238"/>
      <c r="J202" s="234"/>
      <c r="K202" s="234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249</v>
      </c>
      <c r="AU202" s="243" t="s">
        <v>81</v>
      </c>
      <c r="AV202" s="12" t="s">
        <v>81</v>
      </c>
      <c r="AW202" s="12" t="s">
        <v>33</v>
      </c>
      <c r="AX202" s="12" t="s">
        <v>72</v>
      </c>
      <c r="AY202" s="243" t="s">
        <v>236</v>
      </c>
    </row>
    <row r="203" s="12" customFormat="1">
      <c r="B203" s="233"/>
      <c r="C203" s="234"/>
      <c r="D203" s="229" t="s">
        <v>249</v>
      </c>
      <c r="E203" s="235" t="s">
        <v>19</v>
      </c>
      <c r="F203" s="236" t="s">
        <v>2226</v>
      </c>
      <c r="G203" s="234"/>
      <c r="H203" s="237">
        <v>-3.956</v>
      </c>
      <c r="I203" s="238"/>
      <c r="J203" s="234"/>
      <c r="K203" s="234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249</v>
      </c>
      <c r="AU203" s="243" t="s">
        <v>81</v>
      </c>
      <c r="AV203" s="12" t="s">
        <v>81</v>
      </c>
      <c r="AW203" s="12" t="s">
        <v>33</v>
      </c>
      <c r="AX203" s="12" t="s">
        <v>72</v>
      </c>
      <c r="AY203" s="243" t="s">
        <v>236</v>
      </c>
    </row>
    <row r="204" s="14" customFormat="1">
      <c r="B204" s="272"/>
      <c r="C204" s="273"/>
      <c r="D204" s="229" t="s">
        <v>249</v>
      </c>
      <c r="E204" s="274" t="s">
        <v>19</v>
      </c>
      <c r="F204" s="275" t="s">
        <v>2128</v>
      </c>
      <c r="G204" s="273"/>
      <c r="H204" s="276">
        <v>24.303999999999998</v>
      </c>
      <c r="I204" s="277"/>
      <c r="J204" s="273"/>
      <c r="K204" s="273"/>
      <c r="L204" s="278"/>
      <c r="M204" s="279"/>
      <c r="N204" s="280"/>
      <c r="O204" s="280"/>
      <c r="P204" s="280"/>
      <c r="Q204" s="280"/>
      <c r="R204" s="280"/>
      <c r="S204" s="280"/>
      <c r="T204" s="281"/>
      <c r="AT204" s="282" t="s">
        <v>249</v>
      </c>
      <c r="AU204" s="282" t="s">
        <v>81</v>
      </c>
      <c r="AV204" s="14" t="s">
        <v>101</v>
      </c>
      <c r="AW204" s="14" t="s">
        <v>33</v>
      </c>
      <c r="AX204" s="14" t="s">
        <v>72</v>
      </c>
      <c r="AY204" s="282" t="s">
        <v>236</v>
      </c>
    </row>
    <row r="205" s="13" customFormat="1">
      <c r="B205" s="250"/>
      <c r="C205" s="251"/>
      <c r="D205" s="229" t="s">
        <v>249</v>
      </c>
      <c r="E205" s="252" t="s">
        <v>19</v>
      </c>
      <c r="F205" s="253" t="s">
        <v>2227</v>
      </c>
      <c r="G205" s="251"/>
      <c r="H205" s="252" t="s">
        <v>19</v>
      </c>
      <c r="I205" s="254"/>
      <c r="J205" s="251"/>
      <c r="K205" s="251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249</v>
      </c>
      <c r="AU205" s="259" t="s">
        <v>81</v>
      </c>
      <c r="AV205" s="13" t="s">
        <v>79</v>
      </c>
      <c r="AW205" s="13" t="s">
        <v>33</v>
      </c>
      <c r="AX205" s="13" t="s">
        <v>72</v>
      </c>
      <c r="AY205" s="259" t="s">
        <v>236</v>
      </c>
    </row>
    <row r="206" s="12" customFormat="1">
      <c r="B206" s="233"/>
      <c r="C206" s="234"/>
      <c r="D206" s="229" t="s">
        <v>249</v>
      </c>
      <c r="E206" s="235" t="s">
        <v>19</v>
      </c>
      <c r="F206" s="236" t="s">
        <v>2228</v>
      </c>
      <c r="G206" s="234"/>
      <c r="H206" s="237">
        <v>0.51500000000000001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249</v>
      </c>
      <c r="AU206" s="243" t="s">
        <v>81</v>
      </c>
      <c r="AV206" s="12" t="s">
        <v>81</v>
      </c>
      <c r="AW206" s="12" t="s">
        <v>33</v>
      </c>
      <c r="AX206" s="12" t="s">
        <v>72</v>
      </c>
      <c r="AY206" s="243" t="s">
        <v>236</v>
      </c>
    </row>
    <row r="207" s="14" customFormat="1">
      <c r="B207" s="272"/>
      <c r="C207" s="273"/>
      <c r="D207" s="229" t="s">
        <v>249</v>
      </c>
      <c r="E207" s="274" t="s">
        <v>19</v>
      </c>
      <c r="F207" s="275" t="s">
        <v>2128</v>
      </c>
      <c r="G207" s="273"/>
      <c r="H207" s="276">
        <v>0.51500000000000001</v>
      </c>
      <c r="I207" s="277"/>
      <c r="J207" s="273"/>
      <c r="K207" s="273"/>
      <c r="L207" s="278"/>
      <c r="M207" s="279"/>
      <c r="N207" s="280"/>
      <c r="O207" s="280"/>
      <c r="P207" s="280"/>
      <c r="Q207" s="280"/>
      <c r="R207" s="280"/>
      <c r="S207" s="280"/>
      <c r="T207" s="281"/>
      <c r="AT207" s="282" t="s">
        <v>249</v>
      </c>
      <c r="AU207" s="282" t="s">
        <v>81</v>
      </c>
      <c r="AV207" s="14" t="s">
        <v>101</v>
      </c>
      <c r="AW207" s="14" t="s">
        <v>33</v>
      </c>
      <c r="AX207" s="14" t="s">
        <v>72</v>
      </c>
      <c r="AY207" s="282" t="s">
        <v>236</v>
      </c>
    </row>
    <row r="208" s="15" customFormat="1">
      <c r="B208" s="283"/>
      <c r="C208" s="284"/>
      <c r="D208" s="229" t="s">
        <v>249</v>
      </c>
      <c r="E208" s="285" t="s">
        <v>19</v>
      </c>
      <c r="F208" s="286" t="s">
        <v>2130</v>
      </c>
      <c r="G208" s="284"/>
      <c r="H208" s="287">
        <v>24.818999999999999</v>
      </c>
      <c r="I208" s="288"/>
      <c r="J208" s="284"/>
      <c r="K208" s="284"/>
      <c r="L208" s="289"/>
      <c r="M208" s="290"/>
      <c r="N208" s="291"/>
      <c r="O208" s="291"/>
      <c r="P208" s="291"/>
      <c r="Q208" s="291"/>
      <c r="R208" s="291"/>
      <c r="S208" s="291"/>
      <c r="T208" s="292"/>
      <c r="AT208" s="293" t="s">
        <v>249</v>
      </c>
      <c r="AU208" s="293" t="s">
        <v>81</v>
      </c>
      <c r="AV208" s="15" t="s">
        <v>243</v>
      </c>
      <c r="AW208" s="15" t="s">
        <v>33</v>
      </c>
      <c r="AX208" s="15" t="s">
        <v>79</v>
      </c>
      <c r="AY208" s="293" t="s">
        <v>236</v>
      </c>
    </row>
    <row r="209" s="1" customFormat="1" ht="16.5" customHeight="1">
      <c r="B209" s="39"/>
      <c r="C209" s="217" t="s">
        <v>463</v>
      </c>
      <c r="D209" s="217" t="s">
        <v>238</v>
      </c>
      <c r="E209" s="218" t="s">
        <v>2229</v>
      </c>
      <c r="F209" s="219" t="s">
        <v>2230</v>
      </c>
      <c r="G209" s="220" t="s">
        <v>241</v>
      </c>
      <c r="H209" s="221">
        <v>3.956</v>
      </c>
      <c r="I209" s="222"/>
      <c r="J209" s="223">
        <f>ROUND(I209*H209,2)</f>
        <v>0</v>
      </c>
      <c r="K209" s="219" t="s">
        <v>242</v>
      </c>
      <c r="L209" s="44"/>
      <c r="M209" s="224" t="s">
        <v>19</v>
      </c>
      <c r="N209" s="225" t="s">
        <v>43</v>
      </c>
      <c r="O209" s="80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18" t="s">
        <v>243</v>
      </c>
      <c r="AT209" s="18" t="s">
        <v>238</v>
      </c>
      <c r="AU209" s="18" t="s">
        <v>81</v>
      </c>
      <c r="AY209" s="18" t="s">
        <v>236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8" t="s">
        <v>79</v>
      </c>
      <c r="BK209" s="228">
        <f>ROUND(I209*H209,2)</f>
        <v>0</v>
      </c>
      <c r="BL209" s="18" t="s">
        <v>243</v>
      </c>
      <c r="BM209" s="18" t="s">
        <v>2231</v>
      </c>
    </row>
    <row r="210" s="1" customFormat="1">
      <c r="B210" s="39"/>
      <c r="C210" s="40"/>
      <c r="D210" s="229" t="s">
        <v>245</v>
      </c>
      <c r="E210" s="40"/>
      <c r="F210" s="230" t="s">
        <v>2232</v>
      </c>
      <c r="G210" s="40"/>
      <c r="H210" s="40"/>
      <c r="I210" s="144"/>
      <c r="J210" s="40"/>
      <c r="K210" s="40"/>
      <c r="L210" s="44"/>
      <c r="M210" s="231"/>
      <c r="N210" s="80"/>
      <c r="O210" s="80"/>
      <c r="P210" s="80"/>
      <c r="Q210" s="80"/>
      <c r="R210" s="80"/>
      <c r="S210" s="80"/>
      <c r="T210" s="81"/>
      <c r="AT210" s="18" t="s">
        <v>245</v>
      </c>
      <c r="AU210" s="18" t="s">
        <v>81</v>
      </c>
    </row>
    <row r="211" s="12" customFormat="1">
      <c r="B211" s="233"/>
      <c r="C211" s="234"/>
      <c r="D211" s="229" t="s">
        <v>249</v>
      </c>
      <c r="E211" s="235" t="s">
        <v>19</v>
      </c>
      <c r="F211" s="236" t="s">
        <v>2233</v>
      </c>
      <c r="G211" s="234"/>
      <c r="H211" s="237">
        <v>3.956</v>
      </c>
      <c r="I211" s="238"/>
      <c r="J211" s="234"/>
      <c r="K211" s="234"/>
      <c r="L211" s="239"/>
      <c r="M211" s="240"/>
      <c r="N211" s="241"/>
      <c r="O211" s="241"/>
      <c r="P211" s="241"/>
      <c r="Q211" s="241"/>
      <c r="R211" s="241"/>
      <c r="S211" s="241"/>
      <c r="T211" s="242"/>
      <c r="AT211" s="243" t="s">
        <v>249</v>
      </c>
      <c r="AU211" s="243" t="s">
        <v>81</v>
      </c>
      <c r="AV211" s="12" t="s">
        <v>81</v>
      </c>
      <c r="AW211" s="12" t="s">
        <v>33</v>
      </c>
      <c r="AX211" s="12" t="s">
        <v>79</v>
      </c>
      <c r="AY211" s="243" t="s">
        <v>236</v>
      </c>
    </row>
    <row r="212" s="1" customFormat="1" ht="16.5" customHeight="1">
      <c r="B212" s="39"/>
      <c r="C212" s="217" t="s">
        <v>473</v>
      </c>
      <c r="D212" s="217" t="s">
        <v>238</v>
      </c>
      <c r="E212" s="218" t="s">
        <v>1846</v>
      </c>
      <c r="F212" s="219" t="s">
        <v>1847</v>
      </c>
      <c r="G212" s="220" t="s">
        <v>241</v>
      </c>
      <c r="H212" s="221">
        <v>969.08799999999997</v>
      </c>
      <c r="I212" s="222"/>
      <c r="J212" s="223">
        <f>ROUND(I212*H212,2)</f>
        <v>0</v>
      </c>
      <c r="K212" s="219" t="s">
        <v>242</v>
      </c>
      <c r="L212" s="44"/>
      <c r="M212" s="224" t="s">
        <v>19</v>
      </c>
      <c r="N212" s="225" t="s">
        <v>43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243</v>
      </c>
      <c r="AT212" s="18" t="s">
        <v>238</v>
      </c>
      <c r="AU212" s="18" t="s">
        <v>81</v>
      </c>
      <c r="AY212" s="18" t="s">
        <v>236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79</v>
      </c>
      <c r="BK212" s="228">
        <f>ROUND(I212*H212,2)</f>
        <v>0</v>
      </c>
      <c r="BL212" s="18" t="s">
        <v>243</v>
      </c>
      <c r="BM212" s="18" t="s">
        <v>2234</v>
      </c>
    </row>
    <row r="213" s="1" customFormat="1">
      <c r="B213" s="39"/>
      <c r="C213" s="40"/>
      <c r="D213" s="229" t="s">
        <v>245</v>
      </c>
      <c r="E213" s="40"/>
      <c r="F213" s="230" t="s">
        <v>1847</v>
      </c>
      <c r="G213" s="40"/>
      <c r="H213" s="40"/>
      <c r="I213" s="144"/>
      <c r="J213" s="40"/>
      <c r="K213" s="40"/>
      <c r="L213" s="44"/>
      <c r="M213" s="231"/>
      <c r="N213" s="80"/>
      <c r="O213" s="80"/>
      <c r="P213" s="80"/>
      <c r="Q213" s="80"/>
      <c r="R213" s="80"/>
      <c r="S213" s="80"/>
      <c r="T213" s="81"/>
      <c r="AT213" s="18" t="s">
        <v>245</v>
      </c>
      <c r="AU213" s="18" t="s">
        <v>81</v>
      </c>
    </row>
    <row r="214" s="1" customFormat="1">
      <c r="B214" s="39"/>
      <c r="C214" s="40"/>
      <c r="D214" s="229" t="s">
        <v>247</v>
      </c>
      <c r="E214" s="40"/>
      <c r="F214" s="232" t="s">
        <v>2235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247</v>
      </c>
      <c r="AU214" s="18" t="s">
        <v>81</v>
      </c>
    </row>
    <row r="215" s="12" customFormat="1">
      <c r="B215" s="233"/>
      <c r="C215" s="234"/>
      <c r="D215" s="229" t="s">
        <v>249</v>
      </c>
      <c r="E215" s="235" t="s">
        <v>19</v>
      </c>
      <c r="F215" s="236" t="s">
        <v>2236</v>
      </c>
      <c r="G215" s="234"/>
      <c r="H215" s="237">
        <v>965.13199999999995</v>
      </c>
      <c r="I215" s="238"/>
      <c r="J215" s="234"/>
      <c r="K215" s="234"/>
      <c r="L215" s="239"/>
      <c r="M215" s="240"/>
      <c r="N215" s="241"/>
      <c r="O215" s="241"/>
      <c r="P215" s="241"/>
      <c r="Q215" s="241"/>
      <c r="R215" s="241"/>
      <c r="S215" s="241"/>
      <c r="T215" s="242"/>
      <c r="AT215" s="243" t="s">
        <v>249</v>
      </c>
      <c r="AU215" s="243" t="s">
        <v>81</v>
      </c>
      <c r="AV215" s="12" t="s">
        <v>81</v>
      </c>
      <c r="AW215" s="12" t="s">
        <v>33</v>
      </c>
      <c r="AX215" s="12" t="s">
        <v>72</v>
      </c>
      <c r="AY215" s="243" t="s">
        <v>236</v>
      </c>
    </row>
    <row r="216" s="12" customFormat="1">
      <c r="B216" s="233"/>
      <c r="C216" s="234"/>
      <c r="D216" s="229" t="s">
        <v>249</v>
      </c>
      <c r="E216" s="235" t="s">
        <v>19</v>
      </c>
      <c r="F216" s="236" t="s">
        <v>2237</v>
      </c>
      <c r="G216" s="234"/>
      <c r="H216" s="237">
        <v>3.956</v>
      </c>
      <c r="I216" s="238"/>
      <c r="J216" s="234"/>
      <c r="K216" s="234"/>
      <c r="L216" s="239"/>
      <c r="M216" s="240"/>
      <c r="N216" s="241"/>
      <c r="O216" s="241"/>
      <c r="P216" s="241"/>
      <c r="Q216" s="241"/>
      <c r="R216" s="241"/>
      <c r="S216" s="241"/>
      <c r="T216" s="242"/>
      <c r="AT216" s="243" t="s">
        <v>249</v>
      </c>
      <c r="AU216" s="243" t="s">
        <v>81</v>
      </c>
      <c r="AV216" s="12" t="s">
        <v>81</v>
      </c>
      <c r="AW216" s="12" t="s">
        <v>33</v>
      </c>
      <c r="AX216" s="12" t="s">
        <v>72</v>
      </c>
      <c r="AY216" s="243" t="s">
        <v>236</v>
      </c>
    </row>
    <row r="217" s="15" customFormat="1">
      <c r="B217" s="283"/>
      <c r="C217" s="284"/>
      <c r="D217" s="229" t="s">
        <v>249</v>
      </c>
      <c r="E217" s="285" t="s">
        <v>19</v>
      </c>
      <c r="F217" s="286" t="s">
        <v>2130</v>
      </c>
      <c r="G217" s="284"/>
      <c r="H217" s="287">
        <v>969.08799999999997</v>
      </c>
      <c r="I217" s="288"/>
      <c r="J217" s="284"/>
      <c r="K217" s="284"/>
      <c r="L217" s="289"/>
      <c r="M217" s="290"/>
      <c r="N217" s="291"/>
      <c r="O217" s="291"/>
      <c r="P217" s="291"/>
      <c r="Q217" s="291"/>
      <c r="R217" s="291"/>
      <c r="S217" s="291"/>
      <c r="T217" s="292"/>
      <c r="AT217" s="293" t="s">
        <v>249</v>
      </c>
      <c r="AU217" s="293" t="s">
        <v>81</v>
      </c>
      <c r="AV217" s="15" t="s">
        <v>243</v>
      </c>
      <c r="AW217" s="15" t="s">
        <v>33</v>
      </c>
      <c r="AX217" s="15" t="s">
        <v>79</v>
      </c>
      <c r="AY217" s="293" t="s">
        <v>236</v>
      </c>
    </row>
    <row r="218" s="1" customFormat="1" ht="16.5" customHeight="1">
      <c r="B218" s="39"/>
      <c r="C218" s="217" t="s">
        <v>480</v>
      </c>
      <c r="D218" s="217" t="s">
        <v>238</v>
      </c>
      <c r="E218" s="218" t="s">
        <v>254</v>
      </c>
      <c r="F218" s="219" t="s">
        <v>255</v>
      </c>
      <c r="G218" s="220" t="s">
        <v>256</v>
      </c>
      <c r="H218" s="221">
        <v>1744.358</v>
      </c>
      <c r="I218" s="222"/>
      <c r="J218" s="223">
        <f>ROUND(I218*H218,2)</f>
        <v>0</v>
      </c>
      <c r="K218" s="219" t="s">
        <v>242</v>
      </c>
      <c r="L218" s="44"/>
      <c r="M218" s="224" t="s">
        <v>19</v>
      </c>
      <c r="N218" s="225" t="s">
        <v>43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18" t="s">
        <v>243</v>
      </c>
      <c r="AT218" s="18" t="s">
        <v>238</v>
      </c>
      <c r="AU218" s="18" t="s">
        <v>81</v>
      </c>
      <c r="AY218" s="18" t="s">
        <v>236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79</v>
      </c>
      <c r="BK218" s="228">
        <f>ROUND(I218*H218,2)</f>
        <v>0</v>
      </c>
      <c r="BL218" s="18" t="s">
        <v>243</v>
      </c>
      <c r="BM218" s="18" t="s">
        <v>2238</v>
      </c>
    </row>
    <row r="219" s="1" customFormat="1">
      <c r="B219" s="39"/>
      <c r="C219" s="40"/>
      <c r="D219" s="229" t="s">
        <v>245</v>
      </c>
      <c r="E219" s="40"/>
      <c r="F219" s="230" t="s">
        <v>258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245</v>
      </c>
      <c r="AU219" s="18" t="s">
        <v>81</v>
      </c>
    </row>
    <row r="220" s="1" customFormat="1">
      <c r="B220" s="39"/>
      <c r="C220" s="40"/>
      <c r="D220" s="229" t="s">
        <v>247</v>
      </c>
      <c r="E220" s="40"/>
      <c r="F220" s="232" t="s">
        <v>2239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247</v>
      </c>
      <c r="AU220" s="18" t="s">
        <v>81</v>
      </c>
    </row>
    <row r="221" s="12" customFormat="1">
      <c r="B221" s="233"/>
      <c r="C221" s="234"/>
      <c r="D221" s="229" t="s">
        <v>249</v>
      </c>
      <c r="E221" s="234"/>
      <c r="F221" s="236" t="s">
        <v>2240</v>
      </c>
      <c r="G221" s="234"/>
      <c r="H221" s="237">
        <v>1744.358</v>
      </c>
      <c r="I221" s="238"/>
      <c r="J221" s="234"/>
      <c r="K221" s="234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249</v>
      </c>
      <c r="AU221" s="243" t="s">
        <v>81</v>
      </c>
      <c r="AV221" s="12" t="s">
        <v>81</v>
      </c>
      <c r="AW221" s="12" t="s">
        <v>4</v>
      </c>
      <c r="AX221" s="12" t="s">
        <v>79</v>
      </c>
      <c r="AY221" s="243" t="s">
        <v>236</v>
      </c>
    </row>
    <row r="222" s="1" customFormat="1" ht="16.5" customHeight="1">
      <c r="B222" s="39"/>
      <c r="C222" s="217" t="s">
        <v>486</v>
      </c>
      <c r="D222" s="217" t="s">
        <v>238</v>
      </c>
      <c r="E222" s="218" t="s">
        <v>1633</v>
      </c>
      <c r="F222" s="219" t="s">
        <v>1634</v>
      </c>
      <c r="G222" s="220" t="s">
        <v>241</v>
      </c>
      <c r="H222" s="221">
        <v>773.33000000000004</v>
      </c>
      <c r="I222" s="222"/>
      <c r="J222" s="223">
        <f>ROUND(I222*H222,2)</f>
        <v>0</v>
      </c>
      <c r="K222" s="219" t="s">
        <v>242</v>
      </c>
      <c r="L222" s="44"/>
      <c r="M222" s="224" t="s">
        <v>19</v>
      </c>
      <c r="N222" s="225" t="s">
        <v>43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243</v>
      </c>
      <c r="AT222" s="18" t="s">
        <v>238</v>
      </c>
      <c r="AU222" s="18" t="s">
        <v>81</v>
      </c>
      <c r="AY222" s="18" t="s">
        <v>236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79</v>
      </c>
      <c r="BK222" s="228">
        <f>ROUND(I222*H222,2)</f>
        <v>0</v>
      </c>
      <c r="BL222" s="18" t="s">
        <v>243</v>
      </c>
      <c r="BM222" s="18" t="s">
        <v>2241</v>
      </c>
    </row>
    <row r="223" s="1" customFormat="1">
      <c r="B223" s="39"/>
      <c r="C223" s="40"/>
      <c r="D223" s="229" t="s">
        <v>245</v>
      </c>
      <c r="E223" s="40"/>
      <c r="F223" s="230" t="s">
        <v>1636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245</v>
      </c>
      <c r="AU223" s="18" t="s">
        <v>81</v>
      </c>
    </row>
    <row r="224" s="1" customFormat="1">
      <c r="B224" s="39"/>
      <c r="C224" s="40"/>
      <c r="D224" s="229" t="s">
        <v>247</v>
      </c>
      <c r="E224" s="40"/>
      <c r="F224" s="232" t="s">
        <v>2242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247</v>
      </c>
      <c r="AU224" s="18" t="s">
        <v>81</v>
      </c>
    </row>
    <row r="225" s="13" customFormat="1">
      <c r="B225" s="250"/>
      <c r="C225" s="251"/>
      <c r="D225" s="229" t="s">
        <v>249</v>
      </c>
      <c r="E225" s="252" t="s">
        <v>19</v>
      </c>
      <c r="F225" s="253" t="s">
        <v>2243</v>
      </c>
      <c r="G225" s="251"/>
      <c r="H225" s="252" t="s">
        <v>19</v>
      </c>
      <c r="I225" s="254"/>
      <c r="J225" s="251"/>
      <c r="K225" s="251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249</v>
      </c>
      <c r="AU225" s="259" t="s">
        <v>81</v>
      </c>
      <c r="AV225" s="13" t="s">
        <v>79</v>
      </c>
      <c r="AW225" s="13" t="s">
        <v>33</v>
      </c>
      <c r="AX225" s="13" t="s">
        <v>72</v>
      </c>
      <c r="AY225" s="259" t="s">
        <v>236</v>
      </c>
    </row>
    <row r="226" s="12" customFormat="1">
      <c r="B226" s="233"/>
      <c r="C226" s="234"/>
      <c r="D226" s="229" t="s">
        <v>249</v>
      </c>
      <c r="E226" s="235" t="s">
        <v>19</v>
      </c>
      <c r="F226" s="236" t="s">
        <v>2244</v>
      </c>
      <c r="G226" s="234"/>
      <c r="H226" s="237">
        <v>29.699999999999999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249</v>
      </c>
      <c r="AU226" s="243" t="s">
        <v>81</v>
      </c>
      <c r="AV226" s="12" t="s">
        <v>81</v>
      </c>
      <c r="AW226" s="12" t="s">
        <v>33</v>
      </c>
      <c r="AX226" s="12" t="s">
        <v>72</v>
      </c>
      <c r="AY226" s="243" t="s">
        <v>236</v>
      </c>
    </row>
    <row r="227" s="12" customFormat="1">
      <c r="B227" s="233"/>
      <c r="C227" s="234"/>
      <c r="D227" s="229" t="s">
        <v>249</v>
      </c>
      <c r="E227" s="235" t="s">
        <v>19</v>
      </c>
      <c r="F227" s="236" t="s">
        <v>2245</v>
      </c>
      <c r="G227" s="234"/>
      <c r="H227" s="237">
        <v>-21.079999999999998</v>
      </c>
      <c r="I227" s="238"/>
      <c r="J227" s="234"/>
      <c r="K227" s="234"/>
      <c r="L227" s="239"/>
      <c r="M227" s="240"/>
      <c r="N227" s="241"/>
      <c r="O227" s="241"/>
      <c r="P227" s="241"/>
      <c r="Q227" s="241"/>
      <c r="R227" s="241"/>
      <c r="S227" s="241"/>
      <c r="T227" s="242"/>
      <c r="AT227" s="243" t="s">
        <v>249</v>
      </c>
      <c r="AU227" s="243" t="s">
        <v>81</v>
      </c>
      <c r="AV227" s="12" t="s">
        <v>81</v>
      </c>
      <c r="AW227" s="12" t="s">
        <v>33</v>
      </c>
      <c r="AX227" s="12" t="s">
        <v>72</v>
      </c>
      <c r="AY227" s="243" t="s">
        <v>236</v>
      </c>
    </row>
    <row r="228" s="12" customFormat="1">
      <c r="B228" s="233"/>
      <c r="C228" s="234"/>
      <c r="D228" s="229" t="s">
        <v>249</v>
      </c>
      <c r="E228" s="235" t="s">
        <v>19</v>
      </c>
      <c r="F228" s="236" t="s">
        <v>2246</v>
      </c>
      <c r="G228" s="234"/>
      <c r="H228" s="237">
        <v>40.5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249</v>
      </c>
      <c r="AU228" s="243" t="s">
        <v>81</v>
      </c>
      <c r="AV228" s="12" t="s">
        <v>81</v>
      </c>
      <c r="AW228" s="12" t="s">
        <v>33</v>
      </c>
      <c r="AX228" s="12" t="s">
        <v>72</v>
      </c>
      <c r="AY228" s="243" t="s">
        <v>236</v>
      </c>
    </row>
    <row r="229" s="12" customFormat="1">
      <c r="B229" s="233"/>
      <c r="C229" s="234"/>
      <c r="D229" s="229" t="s">
        <v>249</v>
      </c>
      <c r="E229" s="235" t="s">
        <v>19</v>
      </c>
      <c r="F229" s="236" t="s">
        <v>2247</v>
      </c>
      <c r="G229" s="234"/>
      <c r="H229" s="237">
        <v>-23.300000000000001</v>
      </c>
      <c r="I229" s="238"/>
      <c r="J229" s="234"/>
      <c r="K229" s="234"/>
      <c r="L229" s="239"/>
      <c r="M229" s="240"/>
      <c r="N229" s="241"/>
      <c r="O229" s="241"/>
      <c r="P229" s="241"/>
      <c r="Q229" s="241"/>
      <c r="R229" s="241"/>
      <c r="S229" s="241"/>
      <c r="T229" s="242"/>
      <c r="AT229" s="243" t="s">
        <v>249</v>
      </c>
      <c r="AU229" s="243" t="s">
        <v>81</v>
      </c>
      <c r="AV229" s="12" t="s">
        <v>81</v>
      </c>
      <c r="AW229" s="12" t="s">
        <v>33</v>
      </c>
      <c r="AX229" s="12" t="s">
        <v>72</v>
      </c>
      <c r="AY229" s="243" t="s">
        <v>236</v>
      </c>
    </row>
    <row r="230" s="12" customFormat="1">
      <c r="B230" s="233"/>
      <c r="C230" s="234"/>
      <c r="D230" s="229" t="s">
        <v>249</v>
      </c>
      <c r="E230" s="235" t="s">
        <v>19</v>
      </c>
      <c r="F230" s="236" t="s">
        <v>2248</v>
      </c>
      <c r="G230" s="234"/>
      <c r="H230" s="237">
        <v>0.33900000000000002</v>
      </c>
      <c r="I230" s="238"/>
      <c r="J230" s="234"/>
      <c r="K230" s="234"/>
      <c r="L230" s="239"/>
      <c r="M230" s="240"/>
      <c r="N230" s="241"/>
      <c r="O230" s="241"/>
      <c r="P230" s="241"/>
      <c r="Q230" s="241"/>
      <c r="R230" s="241"/>
      <c r="S230" s="241"/>
      <c r="T230" s="242"/>
      <c r="AT230" s="243" t="s">
        <v>249</v>
      </c>
      <c r="AU230" s="243" t="s">
        <v>81</v>
      </c>
      <c r="AV230" s="12" t="s">
        <v>81</v>
      </c>
      <c r="AW230" s="12" t="s">
        <v>33</v>
      </c>
      <c r="AX230" s="12" t="s">
        <v>72</v>
      </c>
      <c r="AY230" s="243" t="s">
        <v>236</v>
      </c>
    </row>
    <row r="231" s="14" customFormat="1">
      <c r="B231" s="272"/>
      <c r="C231" s="273"/>
      <c r="D231" s="229" t="s">
        <v>249</v>
      </c>
      <c r="E231" s="274" t="s">
        <v>19</v>
      </c>
      <c r="F231" s="275" t="s">
        <v>2128</v>
      </c>
      <c r="G231" s="273"/>
      <c r="H231" s="276">
        <v>26.158999999999999</v>
      </c>
      <c r="I231" s="277"/>
      <c r="J231" s="273"/>
      <c r="K231" s="273"/>
      <c r="L231" s="278"/>
      <c r="M231" s="279"/>
      <c r="N231" s="280"/>
      <c r="O231" s="280"/>
      <c r="P231" s="280"/>
      <c r="Q231" s="280"/>
      <c r="R231" s="280"/>
      <c r="S231" s="280"/>
      <c r="T231" s="281"/>
      <c r="AT231" s="282" t="s">
        <v>249</v>
      </c>
      <c r="AU231" s="282" t="s">
        <v>81</v>
      </c>
      <c r="AV231" s="14" t="s">
        <v>101</v>
      </c>
      <c r="AW231" s="14" t="s">
        <v>33</v>
      </c>
      <c r="AX231" s="14" t="s">
        <v>72</v>
      </c>
      <c r="AY231" s="282" t="s">
        <v>236</v>
      </c>
    </row>
    <row r="232" s="13" customFormat="1">
      <c r="B232" s="250"/>
      <c r="C232" s="251"/>
      <c r="D232" s="229" t="s">
        <v>249</v>
      </c>
      <c r="E232" s="252" t="s">
        <v>19</v>
      </c>
      <c r="F232" s="253" t="s">
        <v>2249</v>
      </c>
      <c r="G232" s="251"/>
      <c r="H232" s="252" t="s">
        <v>19</v>
      </c>
      <c r="I232" s="254"/>
      <c r="J232" s="251"/>
      <c r="K232" s="251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249</v>
      </c>
      <c r="AU232" s="259" t="s">
        <v>81</v>
      </c>
      <c r="AV232" s="13" t="s">
        <v>79</v>
      </c>
      <c r="AW232" s="13" t="s">
        <v>33</v>
      </c>
      <c r="AX232" s="13" t="s">
        <v>72</v>
      </c>
      <c r="AY232" s="259" t="s">
        <v>236</v>
      </c>
    </row>
    <row r="233" s="12" customFormat="1">
      <c r="B233" s="233"/>
      <c r="C233" s="234"/>
      <c r="D233" s="229" t="s">
        <v>249</v>
      </c>
      <c r="E233" s="235" t="s">
        <v>19</v>
      </c>
      <c r="F233" s="236" t="s">
        <v>2250</v>
      </c>
      <c r="G233" s="234"/>
      <c r="H233" s="237">
        <v>421.30000000000001</v>
      </c>
      <c r="I233" s="238"/>
      <c r="J233" s="234"/>
      <c r="K233" s="234"/>
      <c r="L233" s="239"/>
      <c r="M233" s="240"/>
      <c r="N233" s="241"/>
      <c r="O233" s="241"/>
      <c r="P233" s="241"/>
      <c r="Q233" s="241"/>
      <c r="R233" s="241"/>
      <c r="S233" s="241"/>
      <c r="T233" s="242"/>
      <c r="AT233" s="243" t="s">
        <v>249</v>
      </c>
      <c r="AU233" s="243" t="s">
        <v>81</v>
      </c>
      <c r="AV233" s="12" t="s">
        <v>81</v>
      </c>
      <c r="AW233" s="12" t="s">
        <v>33</v>
      </c>
      <c r="AX233" s="12" t="s">
        <v>72</v>
      </c>
      <c r="AY233" s="243" t="s">
        <v>236</v>
      </c>
    </row>
    <row r="234" s="12" customFormat="1">
      <c r="B234" s="233"/>
      <c r="C234" s="234"/>
      <c r="D234" s="229" t="s">
        <v>249</v>
      </c>
      <c r="E234" s="235" t="s">
        <v>19</v>
      </c>
      <c r="F234" s="236" t="s">
        <v>2251</v>
      </c>
      <c r="G234" s="234"/>
      <c r="H234" s="237">
        <v>-74.079999999999998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249</v>
      </c>
      <c r="AU234" s="243" t="s">
        <v>81</v>
      </c>
      <c r="AV234" s="12" t="s">
        <v>81</v>
      </c>
      <c r="AW234" s="12" t="s">
        <v>33</v>
      </c>
      <c r="AX234" s="12" t="s">
        <v>72</v>
      </c>
      <c r="AY234" s="243" t="s">
        <v>236</v>
      </c>
    </row>
    <row r="235" s="12" customFormat="1">
      <c r="B235" s="233"/>
      <c r="C235" s="234"/>
      <c r="D235" s="229" t="s">
        <v>249</v>
      </c>
      <c r="E235" s="235" t="s">
        <v>19</v>
      </c>
      <c r="F235" s="236" t="s">
        <v>2252</v>
      </c>
      <c r="G235" s="234"/>
      <c r="H235" s="237">
        <v>509.30000000000001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AT235" s="243" t="s">
        <v>249</v>
      </c>
      <c r="AU235" s="243" t="s">
        <v>81</v>
      </c>
      <c r="AV235" s="12" t="s">
        <v>81</v>
      </c>
      <c r="AW235" s="12" t="s">
        <v>33</v>
      </c>
      <c r="AX235" s="12" t="s">
        <v>72</v>
      </c>
      <c r="AY235" s="243" t="s">
        <v>236</v>
      </c>
    </row>
    <row r="236" s="12" customFormat="1">
      <c r="B236" s="233"/>
      <c r="C236" s="234"/>
      <c r="D236" s="229" t="s">
        <v>249</v>
      </c>
      <c r="E236" s="235" t="s">
        <v>19</v>
      </c>
      <c r="F236" s="236" t="s">
        <v>2253</v>
      </c>
      <c r="G236" s="234"/>
      <c r="H236" s="237">
        <v>-87.030000000000001</v>
      </c>
      <c r="I236" s="238"/>
      <c r="J236" s="234"/>
      <c r="K236" s="234"/>
      <c r="L236" s="239"/>
      <c r="M236" s="240"/>
      <c r="N236" s="241"/>
      <c r="O236" s="241"/>
      <c r="P236" s="241"/>
      <c r="Q236" s="241"/>
      <c r="R236" s="241"/>
      <c r="S236" s="241"/>
      <c r="T236" s="242"/>
      <c r="AT236" s="243" t="s">
        <v>249</v>
      </c>
      <c r="AU236" s="243" t="s">
        <v>81</v>
      </c>
      <c r="AV236" s="12" t="s">
        <v>81</v>
      </c>
      <c r="AW236" s="12" t="s">
        <v>33</v>
      </c>
      <c r="AX236" s="12" t="s">
        <v>72</v>
      </c>
      <c r="AY236" s="243" t="s">
        <v>236</v>
      </c>
    </row>
    <row r="237" s="12" customFormat="1">
      <c r="B237" s="233"/>
      <c r="C237" s="234"/>
      <c r="D237" s="229" t="s">
        <v>249</v>
      </c>
      <c r="E237" s="235" t="s">
        <v>19</v>
      </c>
      <c r="F237" s="236" t="s">
        <v>2254</v>
      </c>
      <c r="G237" s="234"/>
      <c r="H237" s="237">
        <v>-39.119</v>
      </c>
      <c r="I237" s="238"/>
      <c r="J237" s="234"/>
      <c r="K237" s="234"/>
      <c r="L237" s="239"/>
      <c r="M237" s="240"/>
      <c r="N237" s="241"/>
      <c r="O237" s="241"/>
      <c r="P237" s="241"/>
      <c r="Q237" s="241"/>
      <c r="R237" s="241"/>
      <c r="S237" s="241"/>
      <c r="T237" s="242"/>
      <c r="AT237" s="243" t="s">
        <v>249</v>
      </c>
      <c r="AU237" s="243" t="s">
        <v>81</v>
      </c>
      <c r="AV237" s="12" t="s">
        <v>81</v>
      </c>
      <c r="AW237" s="12" t="s">
        <v>33</v>
      </c>
      <c r="AX237" s="12" t="s">
        <v>72</v>
      </c>
      <c r="AY237" s="243" t="s">
        <v>236</v>
      </c>
    </row>
    <row r="238" s="14" customFormat="1">
      <c r="B238" s="272"/>
      <c r="C238" s="273"/>
      <c r="D238" s="229" t="s">
        <v>249</v>
      </c>
      <c r="E238" s="274" t="s">
        <v>19</v>
      </c>
      <c r="F238" s="275" t="s">
        <v>2128</v>
      </c>
      <c r="G238" s="273"/>
      <c r="H238" s="276">
        <v>730.37099999999998</v>
      </c>
      <c r="I238" s="277"/>
      <c r="J238" s="273"/>
      <c r="K238" s="273"/>
      <c r="L238" s="278"/>
      <c r="M238" s="279"/>
      <c r="N238" s="280"/>
      <c r="O238" s="280"/>
      <c r="P238" s="280"/>
      <c r="Q238" s="280"/>
      <c r="R238" s="280"/>
      <c r="S238" s="280"/>
      <c r="T238" s="281"/>
      <c r="AT238" s="282" t="s">
        <v>249</v>
      </c>
      <c r="AU238" s="282" t="s">
        <v>81</v>
      </c>
      <c r="AV238" s="14" t="s">
        <v>101</v>
      </c>
      <c r="AW238" s="14" t="s">
        <v>33</v>
      </c>
      <c r="AX238" s="14" t="s">
        <v>72</v>
      </c>
      <c r="AY238" s="282" t="s">
        <v>236</v>
      </c>
    </row>
    <row r="239" s="13" customFormat="1">
      <c r="B239" s="250"/>
      <c r="C239" s="251"/>
      <c r="D239" s="229" t="s">
        <v>249</v>
      </c>
      <c r="E239" s="252" t="s">
        <v>19</v>
      </c>
      <c r="F239" s="253" t="s">
        <v>2255</v>
      </c>
      <c r="G239" s="251"/>
      <c r="H239" s="252" t="s">
        <v>19</v>
      </c>
      <c r="I239" s="254"/>
      <c r="J239" s="251"/>
      <c r="K239" s="251"/>
      <c r="L239" s="255"/>
      <c r="M239" s="256"/>
      <c r="N239" s="257"/>
      <c r="O239" s="257"/>
      <c r="P239" s="257"/>
      <c r="Q239" s="257"/>
      <c r="R239" s="257"/>
      <c r="S239" s="257"/>
      <c r="T239" s="258"/>
      <c r="AT239" s="259" t="s">
        <v>249</v>
      </c>
      <c r="AU239" s="259" t="s">
        <v>81</v>
      </c>
      <c r="AV239" s="13" t="s">
        <v>79</v>
      </c>
      <c r="AW239" s="13" t="s">
        <v>33</v>
      </c>
      <c r="AX239" s="13" t="s">
        <v>72</v>
      </c>
      <c r="AY239" s="259" t="s">
        <v>236</v>
      </c>
    </row>
    <row r="240" s="12" customFormat="1">
      <c r="B240" s="233"/>
      <c r="C240" s="234"/>
      <c r="D240" s="229" t="s">
        <v>249</v>
      </c>
      <c r="E240" s="235" t="s">
        <v>19</v>
      </c>
      <c r="F240" s="236" t="s">
        <v>2256</v>
      </c>
      <c r="G240" s="234"/>
      <c r="H240" s="237">
        <v>16.800000000000001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249</v>
      </c>
      <c r="AU240" s="243" t="s">
        <v>81</v>
      </c>
      <c r="AV240" s="12" t="s">
        <v>81</v>
      </c>
      <c r="AW240" s="12" t="s">
        <v>33</v>
      </c>
      <c r="AX240" s="12" t="s">
        <v>72</v>
      </c>
      <c r="AY240" s="243" t="s">
        <v>236</v>
      </c>
    </row>
    <row r="241" s="14" customFormat="1">
      <c r="B241" s="272"/>
      <c r="C241" s="273"/>
      <c r="D241" s="229" t="s">
        <v>249</v>
      </c>
      <c r="E241" s="274" t="s">
        <v>19</v>
      </c>
      <c r="F241" s="275" t="s">
        <v>2128</v>
      </c>
      <c r="G241" s="273"/>
      <c r="H241" s="276">
        <v>16.800000000000001</v>
      </c>
      <c r="I241" s="277"/>
      <c r="J241" s="273"/>
      <c r="K241" s="273"/>
      <c r="L241" s="278"/>
      <c r="M241" s="279"/>
      <c r="N241" s="280"/>
      <c r="O241" s="280"/>
      <c r="P241" s="280"/>
      <c r="Q241" s="280"/>
      <c r="R241" s="280"/>
      <c r="S241" s="280"/>
      <c r="T241" s="281"/>
      <c r="AT241" s="282" t="s">
        <v>249</v>
      </c>
      <c r="AU241" s="282" t="s">
        <v>81</v>
      </c>
      <c r="AV241" s="14" t="s">
        <v>101</v>
      </c>
      <c r="AW241" s="14" t="s">
        <v>33</v>
      </c>
      <c r="AX241" s="14" t="s">
        <v>72</v>
      </c>
      <c r="AY241" s="282" t="s">
        <v>236</v>
      </c>
    </row>
    <row r="242" s="15" customFormat="1">
      <c r="B242" s="283"/>
      <c r="C242" s="284"/>
      <c r="D242" s="229" t="s">
        <v>249</v>
      </c>
      <c r="E242" s="285" t="s">
        <v>19</v>
      </c>
      <c r="F242" s="286" t="s">
        <v>2130</v>
      </c>
      <c r="G242" s="284"/>
      <c r="H242" s="287">
        <v>773.33000000000004</v>
      </c>
      <c r="I242" s="288"/>
      <c r="J242" s="284"/>
      <c r="K242" s="284"/>
      <c r="L242" s="289"/>
      <c r="M242" s="290"/>
      <c r="N242" s="291"/>
      <c r="O242" s="291"/>
      <c r="P242" s="291"/>
      <c r="Q242" s="291"/>
      <c r="R242" s="291"/>
      <c r="S242" s="291"/>
      <c r="T242" s="292"/>
      <c r="AT242" s="293" t="s">
        <v>249</v>
      </c>
      <c r="AU242" s="293" t="s">
        <v>81</v>
      </c>
      <c r="AV242" s="15" t="s">
        <v>243</v>
      </c>
      <c r="AW242" s="15" t="s">
        <v>33</v>
      </c>
      <c r="AX242" s="15" t="s">
        <v>79</v>
      </c>
      <c r="AY242" s="293" t="s">
        <v>236</v>
      </c>
    </row>
    <row r="243" s="11" customFormat="1" ht="22.8" customHeight="1">
      <c r="B243" s="201"/>
      <c r="C243" s="202"/>
      <c r="D243" s="203" t="s">
        <v>71</v>
      </c>
      <c r="E243" s="215" t="s">
        <v>81</v>
      </c>
      <c r="F243" s="215" t="s">
        <v>1925</v>
      </c>
      <c r="G243" s="202"/>
      <c r="H243" s="202"/>
      <c r="I243" s="205"/>
      <c r="J243" s="216">
        <f>BK243</f>
        <v>0</v>
      </c>
      <c r="K243" s="202"/>
      <c r="L243" s="207"/>
      <c r="M243" s="208"/>
      <c r="N243" s="209"/>
      <c r="O243" s="209"/>
      <c r="P243" s="210">
        <f>SUM(P244:P303)</f>
        <v>0</v>
      </c>
      <c r="Q243" s="209"/>
      <c r="R243" s="210">
        <f>SUM(R244:R303)</f>
        <v>34.431988500000003</v>
      </c>
      <c r="S243" s="209"/>
      <c r="T243" s="211">
        <f>SUM(T244:T303)</f>
        <v>0</v>
      </c>
      <c r="AR243" s="212" t="s">
        <v>79</v>
      </c>
      <c r="AT243" s="213" t="s">
        <v>71</v>
      </c>
      <c r="AU243" s="213" t="s">
        <v>79</v>
      </c>
      <c r="AY243" s="212" t="s">
        <v>236</v>
      </c>
      <c r="BK243" s="214">
        <f>SUM(BK244:BK303)</f>
        <v>0</v>
      </c>
    </row>
    <row r="244" s="1" customFormat="1" ht="16.5" customHeight="1">
      <c r="B244" s="39"/>
      <c r="C244" s="217" t="s">
        <v>492</v>
      </c>
      <c r="D244" s="217" t="s">
        <v>238</v>
      </c>
      <c r="E244" s="218" t="s">
        <v>2257</v>
      </c>
      <c r="F244" s="219" t="s">
        <v>2258</v>
      </c>
      <c r="G244" s="220" t="s">
        <v>241</v>
      </c>
      <c r="H244" s="221">
        <v>1.6200000000000001</v>
      </c>
      <c r="I244" s="222"/>
      <c r="J244" s="223">
        <f>ROUND(I244*H244,2)</f>
        <v>0</v>
      </c>
      <c r="K244" s="219" t="s">
        <v>242</v>
      </c>
      <c r="L244" s="44"/>
      <c r="M244" s="224" t="s">
        <v>19</v>
      </c>
      <c r="N244" s="225" t="s">
        <v>43</v>
      </c>
      <c r="O244" s="80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AR244" s="18" t="s">
        <v>243</v>
      </c>
      <c r="AT244" s="18" t="s">
        <v>238</v>
      </c>
      <c r="AU244" s="18" t="s">
        <v>81</v>
      </c>
      <c r="AY244" s="18" t="s">
        <v>236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8" t="s">
        <v>79</v>
      </c>
      <c r="BK244" s="228">
        <f>ROUND(I244*H244,2)</f>
        <v>0</v>
      </c>
      <c r="BL244" s="18" t="s">
        <v>243</v>
      </c>
      <c r="BM244" s="18" t="s">
        <v>2259</v>
      </c>
    </row>
    <row r="245" s="1" customFormat="1">
      <c r="B245" s="39"/>
      <c r="C245" s="40"/>
      <c r="D245" s="229" t="s">
        <v>245</v>
      </c>
      <c r="E245" s="40"/>
      <c r="F245" s="230" t="s">
        <v>2258</v>
      </c>
      <c r="G245" s="40"/>
      <c r="H245" s="40"/>
      <c r="I245" s="144"/>
      <c r="J245" s="40"/>
      <c r="K245" s="40"/>
      <c r="L245" s="44"/>
      <c r="M245" s="231"/>
      <c r="N245" s="80"/>
      <c r="O245" s="80"/>
      <c r="P245" s="80"/>
      <c r="Q245" s="80"/>
      <c r="R245" s="80"/>
      <c r="S245" s="80"/>
      <c r="T245" s="81"/>
      <c r="AT245" s="18" t="s">
        <v>245</v>
      </c>
      <c r="AU245" s="18" t="s">
        <v>81</v>
      </c>
    </row>
    <row r="246" s="1" customFormat="1">
      <c r="B246" s="39"/>
      <c r="C246" s="40"/>
      <c r="D246" s="229" t="s">
        <v>247</v>
      </c>
      <c r="E246" s="40"/>
      <c r="F246" s="232" t="s">
        <v>2260</v>
      </c>
      <c r="G246" s="40"/>
      <c r="H246" s="40"/>
      <c r="I246" s="144"/>
      <c r="J246" s="40"/>
      <c r="K246" s="40"/>
      <c r="L246" s="44"/>
      <c r="M246" s="231"/>
      <c r="N246" s="80"/>
      <c r="O246" s="80"/>
      <c r="P246" s="80"/>
      <c r="Q246" s="80"/>
      <c r="R246" s="80"/>
      <c r="S246" s="80"/>
      <c r="T246" s="81"/>
      <c r="AT246" s="18" t="s">
        <v>247</v>
      </c>
      <c r="AU246" s="18" t="s">
        <v>81</v>
      </c>
    </row>
    <row r="247" s="12" customFormat="1">
      <c r="B247" s="233"/>
      <c r="C247" s="234"/>
      <c r="D247" s="229" t="s">
        <v>249</v>
      </c>
      <c r="E247" s="235" t="s">
        <v>19</v>
      </c>
      <c r="F247" s="236" t="s">
        <v>2261</v>
      </c>
      <c r="G247" s="234"/>
      <c r="H247" s="237">
        <v>1.6200000000000001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AT247" s="243" t="s">
        <v>249</v>
      </c>
      <c r="AU247" s="243" t="s">
        <v>81</v>
      </c>
      <c r="AV247" s="12" t="s">
        <v>81</v>
      </c>
      <c r="AW247" s="12" t="s">
        <v>33</v>
      </c>
      <c r="AX247" s="12" t="s">
        <v>79</v>
      </c>
      <c r="AY247" s="243" t="s">
        <v>236</v>
      </c>
    </row>
    <row r="248" s="1" customFormat="1" ht="16.5" customHeight="1">
      <c r="B248" s="39"/>
      <c r="C248" s="217" t="s">
        <v>498</v>
      </c>
      <c r="D248" s="217" t="s">
        <v>238</v>
      </c>
      <c r="E248" s="218" t="s">
        <v>2262</v>
      </c>
      <c r="F248" s="219" t="s">
        <v>2263</v>
      </c>
      <c r="G248" s="220" t="s">
        <v>318</v>
      </c>
      <c r="H248" s="221">
        <v>19.699999999999999</v>
      </c>
      <c r="I248" s="222"/>
      <c r="J248" s="223">
        <f>ROUND(I248*H248,2)</f>
        <v>0</v>
      </c>
      <c r="K248" s="219" t="s">
        <v>242</v>
      </c>
      <c r="L248" s="44"/>
      <c r="M248" s="224" t="s">
        <v>19</v>
      </c>
      <c r="N248" s="225" t="s">
        <v>43</v>
      </c>
      <c r="O248" s="80"/>
      <c r="P248" s="226">
        <f>O248*H248</f>
        <v>0</v>
      </c>
      <c r="Q248" s="226">
        <v>0.00092000000000000003</v>
      </c>
      <c r="R248" s="226">
        <f>Q248*H248</f>
        <v>0.018124000000000001</v>
      </c>
      <c r="S248" s="226">
        <v>0</v>
      </c>
      <c r="T248" s="227">
        <f>S248*H248</f>
        <v>0</v>
      </c>
      <c r="AR248" s="18" t="s">
        <v>243</v>
      </c>
      <c r="AT248" s="18" t="s">
        <v>238</v>
      </c>
      <c r="AU248" s="18" t="s">
        <v>81</v>
      </c>
      <c r="AY248" s="18" t="s">
        <v>236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8" t="s">
        <v>79</v>
      </c>
      <c r="BK248" s="228">
        <f>ROUND(I248*H248,2)</f>
        <v>0</v>
      </c>
      <c r="BL248" s="18" t="s">
        <v>243</v>
      </c>
      <c r="BM248" s="18" t="s">
        <v>2264</v>
      </c>
    </row>
    <row r="249" s="1" customFormat="1">
      <c r="B249" s="39"/>
      <c r="C249" s="40"/>
      <c r="D249" s="229" t="s">
        <v>245</v>
      </c>
      <c r="E249" s="40"/>
      <c r="F249" s="230" t="s">
        <v>2265</v>
      </c>
      <c r="G249" s="40"/>
      <c r="H249" s="40"/>
      <c r="I249" s="144"/>
      <c r="J249" s="40"/>
      <c r="K249" s="40"/>
      <c r="L249" s="44"/>
      <c r="M249" s="231"/>
      <c r="N249" s="80"/>
      <c r="O249" s="80"/>
      <c r="P249" s="80"/>
      <c r="Q249" s="80"/>
      <c r="R249" s="80"/>
      <c r="S249" s="80"/>
      <c r="T249" s="81"/>
      <c r="AT249" s="18" t="s">
        <v>245</v>
      </c>
      <c r="AU249" s="18" t="s">
        <v>81</v>
      </c>
    </row>
    <row r="250" s="1" customFormat="1">
      <c r="B250" s="39"/>
      <c r="C250" s="40"/>
      <c r="D250" s="229" t="s">
        <v>247</v>
      </c>
      <c r="E250" s="40"/>
      <c r="F250" s="232" t="s">
        <v>2266</v>
      </c>
      <c r="G250" s="40"/>
      <c r="H250" s="40"/>
      <c r="I250" s="144"/>
      <c r="J250" s="40"/>
      <c r="K250" s="40"/>
      <c r="L250" s="44"/>
      <c r="M250" s="231"/>
      <c r="N250" s="80"/>
      <c r="O250" s="80"/>
      <c r="P250" s="80"/>
      <c r="Q250" s="80"/>
      <c r="R250" s="80"/>
      <c r="S250" s="80"/>
      <c r="T250" s="81"/>
      <c r="AT250" s="18" t="s">
        <v>247</v>
      </c>
      <c r="AU250" s="18" t="s">
        <v>81</v>
      </c>
    </row>
    <row r="251" s="12" customFormat="1">
      <c r="B251" s="233"/>
      <c r="C251" s="234"/>
      <c r="D251" s="229" t="s">
        <v>249</v>
      </c>
      <c r="E251" s="235" t="s">
        <v>19</v>
      </c>
      <c r="F251" s="236" t="s">
        <v>2267</v>
      </c>
      <c r="G251" s="234"/>
      <c r="H251" s="237">
        <v>18</v>
      </c>
      <c r="I251" s="238"/>
      <c r="J251" s="234"/>
      <c r="K251" s="234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249</v>
      </c>
      <c r="AU251" s="243" t="s">
        <v>81</v>
      </c>
      <c r="AV251" s="12" t="s">
        <v>81</v>
      </c>
      <c r="AW251" s="12" t="s">
        <v>33</v>
      </c>
      <c r="AX251" s="12" t="s">
        <v>72</v>
      </c>
      <c r="AY251" s="243" t="s">
        <v>236</v>
      </c>
    </row>
    <row r="252" s="12" customFormat="1">
      <c r="B252" s="233"/>
      <c r="C252" s="234"/>
      <c r="D252" s="229" t="s">
        <v>249</v>
      </c>
      <c r="E252" s="235" t="s">
        <v>19</v>
      </c>
      <c r="F252" s="236" t="s">
        <v>2268</v>
      </c>
      <c r="G252" s="234"/>
      <c r="H252" s="237">
        <v>1.7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249</v>
      </c>
      <c r="AU252" s="243" t="s">
        <v>81</v>
      </c>
      <c r="AV252" s="12" t="s">
        <v>81</v>
      </c>
      <c r="AW252" s="12" t="s">
        <v>33</v>
      </c>
      <c r="AX252" s="12" t="s">
        <v>72</v>
      </c>
      <c r="AY252" s="243" t="s">
        <v>236</v>
      </c>
    </row>
    <row r="253" s="15" customFormat="1">
      <c r="B253" s="283"/>
      <c r="C253" s="284"/>
      <c r="D253" s="229" t="s">
        <v>249</v>
      </c>
      <c r="E253" s="285" t="s">
        <v>19</v>
      </c>
      <c r="F253" s="286" t="s">
        <v>2130</v>
      </c>
      <c r="G253" s="284"/>
      <c r="H253" s="287">
        <v>19.699999999999999</v>
      </c>
      <c r="I253" s="288"/>
      <c r="J253" s="284"/>
      <c r="K253" s="284"/>
      <c r="L253" s="289"/>
      <c r="M253" s="290"/>
      <c r="N253" s="291"/>
      <c r="O253" s="291"/>
      <c r="P253" s="291"/>
      <c r="Q253" s="291"/>
      <c r="R253" s="291"/>
      <c r="S253" s="291"/>
      <c r="T253" s="292"/>
      <c r="AT253" s="293" t="s">
        <v>249</v>
      </c>
      <c r="AU253" s="293" t="s">
        <v>81</v>
      </c>
      <c r="AV253" s="15" t="s">
        <v>243</v>
      </c>
      <c r="AW253" s="15" t="s">
        <v>33</v>
      </c>
      <c r="AX253" s="15" t="s">
        <v>79</v>
      </c>
      <c r="AY253" s="293" t="s">
        <v>236</v>
      </c>
    </row>
    <row r="254" s="1" customFormat="1" ht="16.5" customHeight="1">
      <c r="B254" s="39"/>
      <c r="C254" s="217" t="s">
        <v>504</v>
      </c>
      <c r="D254" s="217" t="s">
        <v>238</v>
      </c>
      <c r="E254" s="218" t="s">
        <v>2269</v>
      </c>
      <c r="F254" s="219" t="s">
        <v>2270</v>
      </c>
      <c r="G254" s="220" t="s">
        <v>318</v>
      </c>
      <c r="H254" s="221">
        <v>8.4779999999999998</v>
      </c>
      <c r="I254" s="222"/>
      <c r="J254" s="223">
        <f>ROUND(I254*H254,2)</f>
        <v>0</v>
      </c>
      <c r="K254" s="219" t="s">
        <v>242</v>
      </c>
      <c r="L254" s="44"/>
      <c r="M254" s="224" t="s">
        <v>19</v>
      </c>
      <c r="N254" s="225" t="s">
        <v>43</v>
      </c>
      <c r="O254" s="80"/>
      <c r="P254" s="226">
        <f>O254*H254</f>
        <v>0</v>
      </c>
      <c r="Q254" s="226">
        <v>0.00016000000000000001</v>
      </c>
      <c r="R254" s="226">
        <f>Q254*H254</f>
        <v>0.00135648</v>
      </c>
      <c r="S254" s="226">
        <v>0</v>
      </c>
      <c r="T254" s="227">
        <f>S254*H254</f>
        <v>0</v>
      </c>
      <c r="AR254" s="18" t="s">
        <v>243</v>
      </c>
      <c r="AT254" s="18" t="s">
        <v>238</v>
      </c>
      <c r="AU254" s="18" t="s">
        <v>81</v>
      </c>
      <c r="AY254" s="18" t="s">
        <v>236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79</v>
      </c>
      <c r="BK254" s="228">
        <f>ROUND(I254*H254,2)</f>
        <v>0</v>
      </c>
      <c r="BL254" s="18" t="s">
        <v>243</v>
      </c>
      <c r="BM254" s="18" t="s">
        <v>2271</v>
      </c>
    </row>
    <row r="255" s="1" customFormat="1">
      <c r="B255" s="39"/>
      <c r="C255" s="40"/>
      <c r="D255" s="229" t="s">
        <v>245</v>
      </c>
      <c r="E255" s="40"/>
      <c r="F255" s="230" t="s">
        <v>2270</v>
      </c>
      <c r="G255" s="40"/>
      <c r="H255" s="40"/>
      <c r="I255" s="144"/>
      <c r="J255" s="40"/>
      <c r="K255" s="40"/>
      <c r="L255" s="44"/>
      <c r="M255" s="231"/>
      <c r="N255" s="80"/>
      <c r="O255" s="80"/>
      <c r="P255" s="80"/>
      <c r="Q255" s="80"/>
      <c r="R255" s="80"/>
      <c r="S255" s="80"/>
      <c r="T255" s="81"/>
      <c r="AT255" s="18" t="s">
        <v>245</v>
      </c>
      <c r="AU255" s="18" t="s">
        <v>81</v>
      </c>
    </row>
    <row r="256" s="1" customFormat="1">
      <c r="B256" s="39"/>
      <c r="C256" s="40"/>
      <c r="D256" s="229" t="s">
        <v>247</v>
      </c>
      <c r="E256" s="40"/>
      <c r="F256" s="232" t="s">
        <v>2272</v>
      </c>
      <c r="G256" s="40"/>
      <c r="H256" s="40"/>
      <c r="I256" s="144"/>
      <c r="J256" s="40"/>
      <c r="K256" s="40"/>
      <c r="L256" s="44"/>
      <c r="M256" s="231"/>
      <c r="N256" s="80"/>
      <c r="O256" s="80"/>
      <c r="P256" s="80"/>
      <c r="Q256" s="80"/>
      <c r="R256" s="80"/>
      <c r="S256" s="80"/>
      <c r="T256" s="81"/>
      <c r="AT256" s="18" t="s">
        <v>247</v>
      </c>
      <c r="AU256" s="18" t="s">
        <v>81</v>
      </c>
    </row>
    <row r="257" s="12" customFormat="1">
      <c r="B257" s="233"/>
      <c r="C257" s="234"/>
      <c r="D257" s="229" t="s">
        <v>249</v>
      </c>
      <c r="E257" s="235" t="s">
        <v>19</v>
      </c>
      <c r="F257" s="236" t="s">
        <v>2273</v>
      </c>
      <c r="G257" s="234"/>
      <c r="H257" s="237">
        <v>8.4779999999999998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249</v>
      </c>
      <c r="AU257" s="243" t="s">
        <v>81</v>
      </c>
      <c r="AV257" s="12" t="s">
        <v>81</v>
      </c>
      <c r="AW257" s="12" t="s">
        <v>33</v>
      </c>
      <c r="AX257" s="12" t="s">
        <v>79</v>
      </c>
      <c r="AY257" s="243" t="s">
        <v>236</v>
      </c>
    </row>
    <row r="258" s="1" customFormat="1" ht="16.5" customHeight="1">
      <c r="B258" s="39"/>
      <c r="C258" s="217" t="s">
        <v>510</v>
      </c>
      <c r="D258" s="217" t="s">
        <v>238</v>
      </c>
      <c r="E258" s="218" t="s">
        <v>2274</v>
      </c>
      <c r="F258" s="219" t="s">
        <v>2275</v>
      </c>
      <c r="G258" s="220" t="s">
        <v>264</v>
      </c>
      <c r="H258" s="221">
        <v>92.400000000000006</v>
      </c>
      <c r="I258" s="222"/>
      <c r="J258" s="223">
        <f>ROUND(I258*H258,2)</f>
        <v>0</v>
      </c>
      <c r="K258" s="219" t="s">
        <v>242</v>
      </c>
      <c r="L258" s="44"/>
      <c r="M258" s="224" t="s">
        <v>19</v>
      </c>
      <c r="N258" s="225" t="s">
        <v>43</v>
      </c>
      <c r="O258" s="80"/>
      <c r="P258" s="226">
        <f>O258*H258</f>
        <v>0</v>
      </c>
      <c r="Q258" s="226">
        <v>0</v>
      </c>
      <c r="R258" s="226">
        <f>Q258*H258</f>
        <v>0</v>
      </c>
      <c r="S258" s="226">
        <v>0</v>
      </c>
      <c r="T258" s="227">
        <f>S258*H258</f>
        <v>0</v>
      </c>
      <c r="AR258" s="18" t="s">
        <v>243</v>
      </c>
      <c r="AT258" s="18" t="s">
        <v>238</v>
      </c>
      <c r="AU258" s="18" t="s">
        <v>81</v>
      </c>
      <c r="AY258" s="18" t="s">
        <v>236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8" t="s">
        <v>79</v>
      </c>
      <c r="BK258" s="228">
        <f>ROUND(I258*H258,2)</f>
        <v>0</v>
      </c>
      <c r="BL258" s="18" t="s">
        <v>243</v>
      </c>
      <c r="BM258" s="18" t="s">
        <v>2276</v>
      </c>
    </row>
    <row r="259" s="1" customFormat="1">
      <c r="B259" s="39"/>
      <c r="C259" s="40"/>
      <c r="D259" s="229" t="s">
        <v>245</v>
      </c>
      <c r="E259" s="40"/>
      <c r="F259" s="230" t="s">
        <v>2277</v>
      </c>
      <c r="G259" s="40"/>
      <c r="H259" s="40"/>
      <c r="I259" s="144"/>
      <c r="J259" s="40"/>
      <c r="K259" s="40"/>
      <c r="L259" s="44"/>
      <c r="M259" s="231"/>
      <c r="N259" s="80"/>
      <c r="O259" s="80"/>
      <c r="P259" s="80"/>
      <c r="Q259" s="80"/>
      <c r="R259" s="80"/>
      <c r="S259" s="80"/>
      <c r="T259" s="81"/>
      <c r="AT259" s="18" t="s">
        <v>245</v>
      </c>
      <c r="AU259" s="18" t="s">
        <v>81</v>
      </c>
    </row>
    <row r="260" s="1" customFormat="1">
      <c r="B260" s="39"/>
      <c r="C260" s="40"/>
      <c r="D260" s="229" t="s">
        <v>247</v>
      </c>
      <c r="E260" s="40"/>
      <c r="F260" s="232" t="s">
        <v>2278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247</v>
      </c>
      <c r="AU260" s="18" t="s">
        <v>81</v>
      </c>
    </row>
    <row r="261" s="12" customFormat="1">
      <c r="B261" s="233"/>
      <c r="C261" s="234"/>
      <c r="D261" s="229" t="s">
        <v>249</v>
      </c>
      <c r="E261" s="235" t="s">
        <v>19</v>
      </c>
      <c r="F261" s="236" t="s">
        <v>2279</v>
      </c>
      <c r="G261" s="234"/>
      <c r="H261" s="237">
        <v>92.400000000000006</v>
      </c>
      <c r="I261" s="238"/>
      <c r="J261" s="234"/>
      <c r="K261" s="234"/>
      <c r="L261" s="239"/>
      <c r="M261" s="240"/>
      <c r="N261" s="241"/>
      <c r="O261" s="241"/>
      <c r="P261" s="241"/>
      <c r="Q261" s="241"/>
      <c r="R261" s="241"/>
      <c r="S261" s="241"/>
      <c r="T261" s="242"/>
      <c r="AT261" s="243" t="s">
        <v>249</v>
      </c>
      <c r="AU261" s="243" t="s">
        <v>81</v>
      </c>
      <c r="AV261" s="12" t="s">
        <v>81</v>
      </c>
      <c r="AW261" s="12" t="s">
        <v>33</v>
      </c>
      <c r="AX261" s="12" t="s">
        <v>79</v>
      </c>
      <c r="AY261" s="243" t="s">
        <v>236</v>
      </c>
    </row>
    <row r="262" s="1" customFormat="1" ht="16.5" customHeight="1">
      <c r="B262" s="39"/>
      <c r="C262" s="217" t="s">
        <v>517</v>
      </c>
      <c r="D262" s="217" t="s">
        <v>238</v>
      </c>
      <c r="E262" s="218" t="s">
        <v>2280</v>
      </c>
      <c r="F262" s="219" t="s">
        <v>2281</v>
      </c>
      <c r="G262" s="220" t="s">
        <v>318</v>
      </c>
      <c r="H262" s="221">
        <v>15</v>
      </c>
      <c r="I262" s="222"/>
      <c r="J262" s="223">
        <f>ROUND(I262*H262,2)</f>
        <v>0</v>
      </c>
      <c r="K262" s="219" t="s">
        <v>242</v>
      </c>
      <c r="L262" s="44"/>
      <c r="M262" s="224" t="s">
        <v>19</v>
      </c>
      <c r="N262" s="225" t="s">
        <v>43</v>
      </c>
      <c r="O262" s="80"/>
      <c r="P262" s="226">
        <f>O262*H262</f>
        <v>0</v>
      </c>
      <c r="Q262" s="226">
        <v>3.0000000000000001E-05</v>
      </c>
      <c r="R262" s="226">
        <f>Q262*H262</f>
        <v>0.00044999999999999999</v>
      </c>
      <c r="S262" s="226">
        <v>0</v>
      </c>
      <c r="T262" s="227">
        <f>S262*H262</f>
        <v>0</v>
      </c>
      <c r="AR262" s="18" t="s">
        <v>243</v>
      </c>
      <c r="AT262" s="18" t="s">
        <v>238</v>
      </c>
      <c r="AU262" s="18" t="s">
        <v>81</v>
      </c>
      <c r="AY262" s="18" t="s">
        <v>236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79</v>
      </c>
      <c r="BK262" s="228">
        <f>ROUND(I262*H262,2)</f>
        <v>0</v>
      </c>
      <c r="BL262" s="18" t="s">
        <v>243</v>
      </c>
      <c r="BM262" s="18" t="s">
        <v>2282</v>
      </c>
    </row>
    <row r="263" s="1" customFormat="1">
      <c r="B263" s="39"/>
      <c r="C263" s="40"/>
      <c r="D263" s="229" t="s">
        <v>245</v>
      </c>
      <c r="E263" s="40"/>
      <c r="F263" s="230" t="s">
        <v>2283</v>
      </c>
      <c r="G263" s="40"/>
      <c r="H263" s="40"/>
      <c r="I263" s="144"/>
      <c r="J263" s="40"/>
      <c r="K263" s="40"/>
      <c r="L263" s="44"/>
      <c r="M263" s="231"/>
      <c r="N263" s="80"/>
      <c r="O263" s="80"/>
      <c r="P263" s="80"/>
      <c r="Q263" s="80"/>
      <c r="R263" s="80"/>
      <c r="S263" s="80"/>
      <c r="T263" s="81"/>
      <c r="AT263" s="18" t="s">
        <v>245</v>
      </c>
      <c r="AU263" s="18" t="s">
        <v>81</v>
      </c>
    </row>
    <row r="264" s="1" customFormat="1">
      <c r="B264" s="39"/>
      <c r="C264" s="40"/>
      <c r="D264" s="229" t="s">
        <v>247</v>
      </c>
      <c r="E264" s="40"/>
      <c r="F264" s="232" t="s">
        <v>2284</v>
      </c>
      <c r="G264" s="40"/>
      <c r="H264" s="40"/>
      <c r="I264" s="144"/>
      <c r="J264" s="40"/>
      <c r="K264" s="40"/>
      <c r="L264" s="44"/>
      <c r="M264" s="231"/>
      <c r="N264" s="80"/>
      <c r="O264" s="80"/>
      <c r="P264" s="80"/>
      <c r="Q264" s="80"/>
      <c r="R264" s="80"/>
      <c r="S264" s="80"/>
      <c r="T264" s="81"/>
      <c r="AT264" s="18" t="s">
        <v>247</v>
      </c>
      <c r="AU264" s="18" t="s">
        <v>81</v>
      </c>
    </row>
    <row r="265" s="12" customFormat="1">
      <c r="B265" s="233"/>
      <c r="C265" s="234"/>
      <c r="D265" s="229" t="s">
        <v>249</v>
      </c>
      <c r="E265" s="235" t="s">
        <v>19</v>
      </c>
      <c r="F265" s="236" t="s">
        <v>2285</v>
      </c>
      <c r="G265" s="234"/>
      <c r="H265" s="237">
        <v>15</v>
      </c>
      <c r="I265" s="238"/>
      <c r="J265" s="234"/>
      <c r="K265" s="234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249</v>
      </c>
      <c r="AU265" s="243" t="s">
        <v>81</v>
      </c>
      <c r="AV265" s="12" t="s">
        <v>81</v>
      </c>
      <c r="AW265" s="12" t="s">
        <v>33</v>
      </c>
      <c r="AX265" s="12" t="s">
        <v>79</v>
      </c>
      <c r="AY265" s="243" t="s">
        <v>236</v>
      </c>
    </row>
    <row r="266" s="1" customFormat="1" ht="16.5" customHeight="1">
      <c r="B266" s="39"/>
      <c r="C266" s="217" t="s">
        <v>523</v>
      </c>
      <c r="D266" s="217" t="s">
        <v>238</v>
      </c>
      <c r="E266" s="218" t="s">
        <v>2286</v>
      </c>
      <c r="F266" s="219" t="s">
        <v>2287</v>
      </c>
      <c r="G266" s="220" t="s">
        <v>318</v>
      </c>
      <c r="H266" s="221">
        <v>71</v>
      </c>
      <c r="I266" s="222"/>
      <c r="J266" s="223">
        <f>ROUND(I266*H266,2)</f>
        <v>0</v>
      </c>
      <c r="K266" s="219" t="s">
        <v>242</v>
      </c>
      <c r="L266" s="44"/>
      <c r="M266" s="224" t="s">
        <v>19</v>
      </c>
      <c r="N266" s="225" t="s">
        <v>43</v>
      </c>
      <c r="O266" s="80"/>
      <c r="P266" s="226">
        <f>O266*H266</f>
        <v>0</v>
      </c>
      <c r="Q266" s="226">
        <v>3.0000000000000001E-05</v>
      </c>
      <c r="R266" s="226">
        <f>Q266*H266</f>
        <v>0.0021299999999999999</v>
      </c>
      <c r="S266" s="226">
        <v>0</v>
      </c>
      <c r="T266" s="227">
        <f>S266*H266</f>
        <v>0</v>
      </c>
      <c r="AR266" s="18" t="s">
        <v>243</v>
      </c>
      <c r="AT266" s="18" t="s">
        <v>238</v>
      </c>
      <c r="AU266" s="18" t="s">
        <v>81</v>
      </c>
      <c r="AY266" s="18" t="s">
        <v>236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79</v>
      </c>
      <c r="BK266" s="228">
        <f>ROUND(I266*H266,2)</f>
        <v>0</v>
      </c>
      <c r="BL266" s="18" t="s">
        <v>243</v>
      </c>
      <c r="BM266" s="18" t="s">
        <v>2288</v>
      </c>
    </row>
    <row r="267" s="1" customFormat="1">
      <c r="B267" s="39"/>
      <c r="C267" s="40"/>
      <c r="D267" s="229" t="s">
        <v>245</v>
      </c>
      <c r="E267" s="40"/>
      <c r="F267" s="230" t="s">
        <v>2289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245</v>
      </c>
      <c r="AU267" s="18" t="s">
        <v>81</v>
      </c>
    </row>
    <row r="268" s="1" customFormat="1">
      <c r="B268" s="39"/>
      <c r="C268" s="40"/>
      <c r="D268" s="229" t="s">
        <v>247</v>
      </c>
      <c r="E268" s="40"/>
      <c r="F268" s="232" t="s">
        <v>2284</v>
      </c>
      <c r="G268" s="40"/>
      <c r="H268" s="40"/>
      <c r="I268" s="144"/>
      <c r="J268" s="40"/>
      <c r="K268" s="40"/>
      <c r="L268" s="44"/>
      <c r="M268" s="231"/>
      <c r="N268" s="80"/>
      <c r="O268" s="80"/>
      <c r="P268" s="80"/>
      <c r="Q268" s="80"/>
      <c r="R268" s="80"/>
      <c r="S268" s="80"/>
      <c r="T268" s="81"/>
      <c r="AT268" s="18" t="s">
        <v>247</v>
      </c>
      <c r="AU268" s="18" t="s">
        <v>81</v>
      </c>
    </row>
    <row r="269" s="12" customFormat="1">
      <c r="B269" s="233"/>
      <c r="C269" s="234"/>
      <c r="D269" s="229" t="s">
        <v>249</v>
      </c>
      <c r="E269" s="235" t="s">
        <v>19</v>
      </c>
      <c r="F269" s="236" t="s">
        <v>2290</v>
      </c>
      <c r="G269" s="234"/>
      <c r="H269" s="237">
        <v>56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AT269" s="243" t="s">
        <v>249</v>
      </c>
      <c r="AU269" s="243" t="s">
        <v>81</v>
      </c>
      <c r="AV269" s="12" t="s">
        <v>81</v>
      </c>
      <c r="AW269" s="12" t="s">
        <v>33</v>
      </c>
      <c r="AX269" s="12" t="s">
        <v>72</v>
      </c>
      <c r="AY269" s="243" t="s">
        <v>236</v>
      </c>
    </row>
    <row r="270" s="12" customFormat="1">
      <c r="B270" s="233"/>
      <c r="C270" s="234"/>
      <c r="D270" s="229" t="s">
        <v>249</v>
      </c>
      <c r="E270" s="235" t="s">
        <v>19</v>
      </c>
      <c r="F270" s="236" t="s">
        <v>2291</v>
      </c>
      <c r="G270" s="234"/>
      <c r="H270" s="237">
        <v>15</v>
      </c>
      <c r="I270" s="238"/>
      <c r="J270" s="234"/>
      <c r="K270" s="234"/>
      <c r="L270" s="239"/>
      <c r="M270" s="240"/>
      <c r="N270" s="241"/>
      <c r="O270" s="241"/>
      <c r="P270" s="241"/>
      <c r="Q270" s="241"/>
      <c r="R270" s="241"/>
      <c r="S270" s="241"/>
      <c r="T270" s="242"/>
      <c r="AT270" s="243" t="s">
        <v>249</v>
      </c>
      <c r="AU270" s="243" t="s">
        <v>81</v>
      </c>
      <c r="AV270" s="12" t="s">
        <v>81</v>
      </c>
      <c r="AW270" s="12" t="s">
        <v>33</v>
      </c>
      <c r="AX270" s="12" t="s">
        <v>72</v>
      </c>
      <c r="AY270" s="243" t="s">
        <v>236</v>
      </c>
    </row>
    <row r="271" s="15" customFormat="1">
      <c r="B271" s="283"/>
      <c r="C271" s="284"/>
      <c r="D271" s="229" t="s">
        <v>249</v>
      </c>
      <c r="E271" s="285" t="s">
        <v>19</v>
      </c>
      <c r="F271" s="286" t="s">
        <v>2130</v>
      </c>
      <c r="G271" s="284"/>
      <c r="H271" s="287">
        <v>71</v>
      </c>
      <c r="I271" s="288"/>
      <c r="J271" s="284"/>
      <c r="K271" s="284"/>
      <c r="L271" s="289"/>
      <c r="M271" s="290"/>
      <c r="N271" s="291"/>
      <c r="O271" s="291"/>
      <c r="P271" s="291"/>
      <c r="Q271" s="291"/>
      <c r="R271" s="291"/>
      <c r="S271" s="291"/>
      <c r="T271" s="292"/>
      <c r="AT271" s="293" t="s">
        <v>249</v>
      </c>
      <c r="AU271" s="293" t="s">
        <v>81</v>
      </c>
      <c r="AV271" s="15" t="s">
        <v>243</v>
      </c>
      <c r="AW271" s="15" t="s">
        <v>33</v>
      </c>
      <c r="AX271" s="15" t="s">
        <v>79</v>
      </c>
      <c r="AY271" s="293" t="s">
        <v>236</v>
      </c>
    </row>
    <row r="272" s="1" customFormat="1" ht="16.5" customHeight="1">
      <c r="B272" s="39"/>
      <c r="C272" s="217" t="s">
        <v>530</v>
      </c>
      <c r="D272" s="217" t="s">
        <v>238</v>
      </c>
      <c r="E272" s="218" t="s">
        <v>2292</v>
      </c>
      <c r="F272" s="219" t="s">
        <v>2293</v>
      </c>
      <c r="G272" s="220" t="s">
        <v>318</v>
      </c>
      <c r="H272" s="221">
        <v>14</v>
      </c>
      <c r="I272" s="222"/>
      <c r="J272" s="223">
        <f>ROUND(I272*H272,2)</f>
        <v>0</v>
      </c>
      <c r="K272" s="219" t="s">
        <v>242</v>
      </c>
      <c r="L272" s="44"/>
      <c r="M272" s="224" t="s">
        <v>19</v>
      </c>
      <c r="N272" s="225" t="s">
        <v>43</v>
      </c>
      <c r="O272" s="80"/>
      <c r="P272" s="226">
        <f>O272*H272</f>
        <v>0</v>
      </c>
      <c r="Q272" s="226">
        <v>3.0000000000000001E-05</v>
      </c>
      <c r="R272" s="226">
        <f>Q272*H272</f>
        <v>0.00042000000000000002</v>
      </c>
      <c r="S272" s="226">
        <v>0</v>
      </c>
      <c r="T272" s="227">
        <f>S272*H272</f>
        <v>0</v>
      </c>
      <c r="AR272" s="18" t="s">
        <v>243</v>
      </c>
      <c r="AT272" s="18" t="s">
        <v>238</v>
      </c>
      <c r="AU272" s="18" t="s">
        <v>81</v>
      </c>
      <c r="AY272" s="18" t="s">
        <v>236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79</v>
      </c>
      <c r="BK272" s="228">
        <f>ROUND(I272*H272,2)</f>
        <v>0</v>
      </c>
      <c r="BL272" s="18" t="s">
        <v>243</v>
      </c>
      <c r="BM272" s="18" t="s">
        <v>2294</v>
      </c>
    </row>
    <row r="273" s="1" customFormat="1">
      <c r="B273" s="39"/>
      <c r="C273" s="40"/>
      <c r="D273" s="229" t="s">
        <v>245</v>
      </c>
      <c r="E273" s="40"/>
      <c r="F273" s="230" t="s">
        <v>2295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245</v>
      </c>
      <c r="AU273" s="18" t="s">
        <v>81</v>
      </c>
    </row>
    <row r="274" s="1" customFormat="1">
      <c r="B274" s="39"/>
      <c r="C274" s="40"/>
      <c r="D274" s="229" t="s">
        <v>247</v>
      </c>
      <c r="E274" s="40"/>
      <c r="F274" s="232" t="s">
        <v>2296</v>
      </c>
      <c r="G274" s="40"/>
      <c r="H274" s="40"/>
      <c r="I274" s="144"/>
      <c r="J274" s="40"/>
      <c r="K274" s="40"/>
      <c r="L274" s="44"/>
      <c r="M274" s="231"/>
      <c r="N274" s="80"/>
      <c r="O274" s="80"/>
      <c r="P274" s="80"/>
      <c r="Q274" s="80"/>
      <c r="R274" s="80"/>
      <c r="S274" s="80"/>
      <c r="T274" s="81"/>
      <c r="AT274" s="18" t="s">
        <v>247</v>
      </c>
      <c r="AU274" s="18" t="s">
        <v>81</v>
      </c>
    </row>
    <row r="275" s="12" customFormat="1">
      <c r="B275" s="233"/>
      <c r="C275" s="234"/>
      <c r="D275" s="229" t="s">
        <v>249</v>
      </c>
      <c r="E275" s="235" t="s">
        <v>19</v>
      </c>
      <c r="F275" s="236" t="s">
        <v>2297</v>
      </c>
      <c r="G275" s="234"/>
      <c r="H275" s="237">
        <v>14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AT275" s="243" t="s">
        <v>249</v>
      </c>
      <c r="AU275" s="243" t="s">
        <v>81</v>
      </c>
      <c r="AV275" s="12" t="s">
        <v>81</v>
      </c>
      <c r="AW275" s="12" t="s">
        <v>33</v>
      </c>
      <c r="AX275" s="12" t="s">
        <v>79</v>
      </c>
      <c r="AY275" s="243" t="s">
        <v>236</v>
      </c>
    </row>
    <row r="276" s="1" customFormat="1" ht="16.5" customHeight="1">
      <c r="B276" s="39"/>
      <c r="C276" s="217" t="s">
        <v>538</v>
      </c>
      <c r="D276" s="217" t="s">
        <v>238</v>
      </c>
      <c r="E276" s="218" t="s">
        <v>2298</v>
      </c>
      <c r="F276" s="219" t="s">
        <v>2299</v>
      </c>
      <c r="G276" s="220" t="s">
        <v>241</v>
      </c>
      <c r="H276" s="221">
        <v>48.119999999999997</v>
      </c>
      <c r="I276" s="222"/>
      <c r="J276" s="223">
        <f>ROUND(I276*H276,2)</f>
        <v>0</v>
      </c>
      <c r="K276" s="219" t="s">
        <v>242</v>
      </c>
      <c r="L276" s="44"/>
      <c r="M276" s="224" t="s">
        <v>19</v>
      </c>
      <c r="N276" s="225" t="s">
        <v>43</v>
      </c>
      <c r="O276" s="80"/>
      <c r="P276" s="226">
        <f>O276*H276</f>
        <v>0</v>
      </c>
      <c r="Q276" s="226">
        <v>0</v>
      </c>
      <c r="R276" s="226">
        <f>Q276*H276</f>
        <v>0</v>
      </c>
      <c r="S276" s="226">
        <v>0</v>
      </c>
      <c r="T276" s="227">
        <f>S276*H276</f>
        <v>0</v>
      </c>
      <c r="AR276" s="18" t="s">
        <v>243</v>
      </c>
      <c r="AT276" s="18" t="s">
        <v>238</v>
      </c>
      <c r="AU276" s="18" t="s">
        <v>81</v>
      </c>
      <c r="AY276" s="18" t="s">
        <v>236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8" t="s">
        <v>79</v>
      </c>
      <c r="BK276" s="228">
        <f>ROUND(I276*H276,2)</f>
        <v>0</v>
      </c>
      <c r="BL276" s="18" t="s">
        <v>243</v>
      </c>
      <c r="BM276" s="18" t="s">
        <v>2300</v>
      </c>
    </row>
    <row r="277" s="1" customFormat="1">
      <c r="B277" s="39"/>
      <c r="C277" s="40"/>
      <c r="D277" s="229" t="s">
        <v>245</v>
      </c>
      <c r="E277" s="40"/>
      <c r="F277" s="230" t="s">
        <v>2301</v>
      </c>
      <c r="G277" s="40"/>
      <c r="H277" s="40"/>
      <c r="I277" s="144"/>
      <c r="J277" s="40"/>
      <c r="K277" s="40"/>
      <c r="L277" s="44"/>
      <c r="M277" s="231"/>
      <c r="N277" s="80"/>
      <c r="O277" s="80"/>
      <c r="P277" s="80"/>
      <c r="Q277" s="80"/>
      <c r="R277" s="80"/>
      <c r="S277" s="80"/>
      <c r="T277" s="81"/>
      <c r="AT277" s="18" t="s">
        <v>245</v>
      </c>
      <c r="AU277" s="18" t="s">
        <v>81</v>
      </c>
    </row>
    <row r="278" s="12" customFormat="1">
      <c r="B278" s="233"/>
      <c r="C278" s="234"/>
      <c r="D278" s="229" t="s">
        <v>249</v>
      </c>
      <c r="E278" s="235" t="s">
        <v>19</v>
      </c>
      <c r="F278" s="236" t="s">
        <v>2302</v>
      </c>
      <c r="G278" s="234"/>
      <c r="H278" s="237">
        <v>21.079999999999998</v>
      </c>
      <c r="I278" s="238"/>
      <c r="J278" s="234"/>
      <c r="K278" s="234"/>
      <c r="L278" s="239"/>
      <c r="M278" s="240"/>
      <c r="N278" s="241"/>
      <c r="O278" s="241"/>
      <c r="P278" s="241"/>
      <c r="Q278" s="241"/>
      <c r="R278" s="241"/>
      <c r="S278" s="241"/>
      <c r="T278" s="242"/>
      <c r="AT278" s="243" t="s">
        <v>249</v>
      </c>
      <c r="AU278" s="243" t="s">
        <v>81</v>
      </c>
      <c r="AV278" s="12" t="s">
        <v>81</v>
      </c>
      <c r="AW278" s="12" t="s">
        <v>33</v>
      </c>
      <c r="AX278" s="12" t="s">
        <v>72</v>
      </c>
      <c r="AY278" s="243" t="s">
        <v>236</v>
      </c>
    </row>
    <row r="279" s="12" customFormat="1">
      <c r="B279" s="233"/>
      <c r="C279" s="234"/>
      <c r="D279" s="229" t="s">
        <v>249</v>
      </c>
      <c r="E279" s="235" t="s">
        <v>19</v>
      </c>
      <c r="F279" s="236" t="s">
        <v>2303</v>
      </c>
      <c r="G279" s="234"/>
      <c r="H279" s="237">
        <v>23.300000000000001</v>
      </c>
      <c r="I279" s="238"/>
      <c r="J279" s="234"/>
      <c r="K279" s="234"/>
      <c r="L279" s="239"/>
      <c r="M279" s="240"/>
      <c r="N279" s="241"/>
      <c r="O279" s="241"/>
      <c r="P279" s="241"/>
      <c r="Q279" s="241"/>
      <c r="R279" s="241"/>
      <c r="S279" s="241"/>
      <c r="T279" s="242"/>
      <c r="AT279" s="243" t="s">
        <v>249</v>
      </c>
      <c r="AU279" s="243" t="s">
        <v>81</v>
      </c>
      <c r="AV279" s="12" t="s">
        <v>81</v>
      </c>
      <c r="AW279" s="12" t="s">
        <v>33</v>
      </c>
      <c r="AX279" s="12" t="s">
        <v>72</v>
      </c>
      <c r="AY279" s="243" t="s">
        <v>236</v>
      </c>
    </row>
    <row r="280" s="12" customFormat="1">
      <c r="B280" s="233"/>
      <c r="C280" s="234"/>
      <c r="D280" s="229" t="s">
        <v>249</v>
      </c>
      <c r="E280" s="235" t="s">
        <v>19</v>
      </c>
      <c r="F280" s="236" t="s">
        <v>2304</v>
      </c>
      <c r="G280" s="234"/>
      <c r="H280" s="237">
        <v>3.7400000000000002</v>
      </c>
      <c r="I280" s="238"/>
      <c r="J280" s="234"/>
      <c r="K280" s="234"/>
      <c r="L280" s="239"/>
      <c r="M280" s="240"/>
      <c r="N280" s="241"/>
      <c r="O280" s="241"/>
      <c r="P280" s="241"/>
      <c r="Q280" s="241"/>
      <c r="R280" s="241"/>
      <c r="S280" s="241"/>
      <c r="T280" s="242"/>
      <c r="AT280" s="243" t="s">
        <v>249</v>
      </c>
      <c r="AU280" s="243" t="s">
        <v>81</v>
      </c>
      <c r="AV280" s="12" t="s">
        <v>81</v>
      </c>
      <c r="AW280" s="12" t="s">
        <v>33</v>
      </c>
      <c r="AX280" s="12" t="s">
        <v>72</v>
      </c>
      <c r="AY280" s="243" t="s">
        <v>236</v>
      </c>
    </row>
    <row r="281" s="15" customFormat="1">
      <c r="B281" s="283"/>
      <c r="C281" s="284"/>
      <c r="D281" s="229" t="s">
        <v>249</v>
      </c>
      <c r="E281" s="285" t="s">
        <v>19</v>
      </c>
      <c r="F281" s="286" t="s">
        <v>2130</v>
      </c>
      <c r="G281" s="284"/>
      <c r="H281" s="287">
        <v>48.119999999999997</v>
      </c>
      <c r="I281" s="288"/>
      <c r="J281" s="284"/>
      <c r="K281" s="284"/>
      <c r="L281" s="289"/>
      <c r="M281" s="290"/>
      <c r="N281" s="291"/>
      <c r="O281" s="291"/>
      <c r="P281" s="291"/>
      <c r="Q281" s="291"/>
      <c r="R281" s="291"/>
      <c r="S281" s="291"/>
      <c r="T281" s="292"/>
      <c r="AT281" s="293" t="s">
        <v>249</v>
      </c>
      <c r="AU281" s="293" t="s">
        <v>81</v>
      </c>
      <c r="AV281" s="15" t="s">
        <v>243</v>
      </c>
      <c r="AW281" s="15" t="s">
        <v>33</v>
      </c>
      <c r="AX281" s="15" t="s">
        <v>79</v>
      </c>
      <c r="AY281" s="293" t="s">
        <v>236</v>
      </c>
    </row>
    <row r="282" s="1" customFormat="1" ht="16.5" customHeight="1">
      <c r="B282" s="39"/>
      <c r="C282" s="217" t="s">
        <v>544</v>
      </c>
      <c r="D282" s="217" t="s">
        <v>238</v>
      </c>
      <c r="E282" s="218" t="s">
        <v>2305</v>
      </c>
      <c r="F282" s="219" t="s">
        <v>2306</v>
      </c>
      <c r="G282" s="220" t="s">
        <v>264</v>
      </c>
      <c r="H282" s="221">
        <v>55.159999999999997</v>
      </c>
      <c r="I282" s="222"/>
      <c r="J282" s="223">
        <f>ROUND(I282*H282,2)</f>
        <v>0</v>
      </c>
      <c r="K282" s="219" t="s">
        <v>242</v>
      </c>
      <c r="L282" s="44"/>
      <c r="M282" s="224" t="s">
        <v>19</v>
      </c>
      <c r="N282" s="225" t="s">
        <v>43</v>
      </c>
      <c r="O282" s="80"/>
      <c r="P282" s="226">
        <f>O282*H282</f>
        <v>0</v>
      </c>
      <c r="Q282" s="226">
        <v>0.0014400000000000001</v>
      </c>
      <c r="R282" s="226">
        <f>Q282*H282</f>
        <v>0.079430399999999998</v>
      </c>
      <c r="S282" s="226">
        <v>0</v>
      </c>
      <c r="T282" s="227">
        <f>S282*H282</f>
        <v>0</v>
      </c>
      <c r="AR282" s="18" t="s">
        <v>243</v>
      </c>
      <c r="AT282" s="18" t="s">
        <v>238</v>
      </c>
      <c r="AU282" s="18" t="s">
        <v>81</v>
      </c>
      <c r="AY282" s="18" t="s">
        <v>236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8" t="s">
        <v>79</v>
      </c>
      <c r="BK282" s="228">
        <f>ROUND(I282*H282,2)</f>
        <v>0</v>
      </c>
      <c r="BL282" s="18" t="s">
        <v>243</v>
      </c>
      <c r="BM282" s="18" t="s">
        <v>2307</v>
      </c>
    </row>
    <row r="283" s="1" customFormat="1">
      <c r="B283" s="39"/>
      <c r="C283" s="40"/>
      <c r="D283" s="229" t="s">
        <v>245</v>
      </c>
      <c r="E283" s="40"/>
      <c r="F283" s="230" t="s">
        <v>2308</v>
      </c>
      <c r="G283" s="40"/>
      <c r="H283" s="40"/>
      <c r="I283" s="144"/>
      <c r="J283" s="40"/>
      <c r="K283" s="40"/>
      <c r="L283" s="44"/>
      <c r="M283" s="231"/>
      <c r="N283" s="80"/>
      <c r="O283" s="80"/>
      <c r="P283" s="80"/>
      <c r="Q283" s="80"/>
      <c r="R283" s="80"/>
      <c r="S283" s="80"/>
      <c r="T283" s="81"/>
      <c r="AT283" s="18" t="s">
        <v>245</v>
      </c>
      <c r="AU283" s="18" t="s">
        <v>81</v>
      </c>
    </row>
    <row r="284" s="12" customFormat="1">
      <c r="B284" s="233"/>
      <c r="C284" s="234"/>
      <c r="D284" s="229" t="s">
        <v>249</v>
      </c>
      <c r="E284" s="235" t="s">
        <v>19</v>
      </c>
      <c r="F284" s="236" t="s">
        <v>2309</v>
      </c>
      <c r="G284" s="234"/>
      <c r="H284" s="237">
        <v>24.079999999999998</v>
      </c>
      <c r="I284" s="238"/>
      <c r="J284" s="234"/>
      <c r="K284" s="234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249</v>
      </c>
      <c r="AU284" s="243" t="s">
        <v>81</v>
      </c>
      <c r="AV284" s="12" t="s">
        <v>81</v>
      </c>
      <c r="AW284" s="12" t="s">
        <v>33</v>
      </c>
      <c r="AX284" s="12" t="s">
        <v>72</v>
      </c>
      <c r="AY284" s="243" t="s">
        <v>236</v>
      </c>
    </row>
    <row r="285" s="12" customFormat="1">
      <c r="B285" s="233"/>
      <c r="C285" s="234"/>
      <c r="D285" s="229" t="s">
        <v>249</v>
      </c>
      <c r="E285" s="235" t="s">
        <v>19</v>
      </c>
      <c r="F285" s="236" t="s">
        <v>2310</v>
      </c>
      <c r="G285" s="234"/>
      <c r="H285" s="237">
        <v>26</v>
      </c>
      <c r="I285" s="238"/>
      <c r="J285" s="234"/>
      <c r="K285" s="234"/>
      <c r="L285" s="239"/>
      <c r="M285" s="240"/>
      <c r="N285" s="241"/>
      <c r="O285" s="241"/>
      <c r="P285" s="241"/>
      <c r="Q285" s="241"/>
      <c r="R285" s="241"/>
      <c r="S285" s="241"/>
      <c r="T285" s="242"/>
      <c r="AT285" s="243" t="s">
        <v>249</v>
      </c>
      <c r="AU285" s="243" t="s">
        <v>81</v>
      </c>
      <c r="AV285" s="12" t="s">
        <v>81</v>
      </c>
      <c r="AW285" s="12" t="s">
        <v>33</v>
      </c>
      <c r="AX285" s="12" t="s">
        <v>72</v>
      </c>
      <c r="AY285" s="243" t="s">
        <v>236</v>
      </c>
    </row>
    <row r="286" s="12" customFormat="1">
      <c r="B286" s="233"/>
      <c r="C286" s="234"/>
      <c r="D286" s="229" t="s">
        <v>249</v>
      </c>
      <c r="E286" s="235" t="s">
        <v>19</v>
      </c>
      <c r="F286" s="236" t="s">
        <v>2311</v>
      </c>
      <c r="G286" s="234"/>
      <c r="H286" s="237">
        <v>5.0800000000000001</v>
      </c>
      <c r="I286" s="238"/>
      <c r="J286" s="234"/>
      <c r="K286" s="234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249</v>
      </c>
      <c r="AU286" s="243" t="s">
        <v>81</v>
      </c>
      <c r="AV286" s="12" t="s">
        <v>81</v>
      </c>
      <c r="AW286" s="12" t="s">
        <v>33</v>
      </c>
      <c r="AX286" s="12" t="s">
        <v>72</v>
      </c>
      <c r="AY286" s="243" t="s">
        <v>236</v>
      </c>
    </row>
    <row r="287" s="15" customFormat="1">
      <c r="B287" s="283"/>
      <c r="C287" s="284"/>
      <c r="D287" s="229" t="s">
        <v>249</v>
      </c>
      <c r="E287" s="285" t="s">
        <v>19</v>
      </c>
      <c r="F287" s="286" t="s">
        <v>2130</v>
      </c>
      <c r="G287" s="284"/>
      <c r="H287" s="287">
        <v>55.159999999999997</v>
      </c>
      <c r="I287" s="288"/>
      <c r="J287" s="284"/>
      <c r="K287" s="284"/>
      <c r="L287" s="289"/>
      <c r="M287" s="290"/>
      <c r="N287" s="291"/>
      <c r="O287" s="291"/>
      <c r="P287" s="291"/>
      <c r="Q287" s="291"/>
      <c r="R287" s="291"/>
      <c r="S287" s="291"/>
      <c r="T287" s="292"/>
      <c r="AT287" s="293" t="s">
        <v>249</v>
      </c>
      <c r="AU287" s="293" t="s">
        <v>81</v>
      </c>
      <c r="AV287" s="15" t="s">
        <v>243</v>
      </c>
      <c r="AW287" s="15" t="s">
        <v>33</v>
      </c>
      <c r="AX287" s="15" t="s">
        <v>79</v>
      </c>
      <c r="AY287" s="293" t="s">
        <v>236</v>
      </c>
    </row>
    <row r="288" s="1" customFormat="1" ht="16.5" customHeight="1">
      <c r="B288" s="39"/>
      <c r="C288" s="217" t="s">
        <v>550</v>
      </c>
      <c r="D288" s="217" t="s">
        <v>238</v>
      </c>
      <c r="E288" s="218" t="s">
        <v>2312</v>
      </c>
      <c r="F288" s="219" t="s">
        <v>2313</v>
      </c>
      <c r="G288" s="220" t="s">
        <v>264</v>
      </c>
      <c r="H288" s="221">
        <v>55.159999999999997</v>
      </c>
      <c r="I288" s="222"/>
      <c r="J288" s="223">
        <f>ROUND(I288*H288,2)</f>
        <v>0</v>
      </c>
      <c r="K288" s="219" t="s">
        <v>242</v>
      </c>
      <c r="L288" s="44"/>
      <c r="M288" s="224" t="s">
        <v>19</v>
      </c>
      <c r="N288" s="225" t="s">
        <v>43</v>
      </c>
      <c r="O288" s="80"/>
      <c r="P288" s="226">
        <f>O288*H288</f>
        <v>0</v>
      </c>
      <c r="Q288" s="226">
        <v>4.0000000000000003E-05</v>
      </c>
      <c r="R288" s="226">
        <f>Q288*H288</f>
        <v>0.0022063999999999999</v>
      </c>
      <c r="S288" s="226">
        <v>0</v>
      </c>
      <c r="T288" s="227">
        <f>S288*H288</f>
        <v>0</v>
      </c>
      <c r="AR288" s="18" t="s">
        <v>243</v>
      </c>
      <c r="AT288" s="18" t="s">
        <v>238</v>
      </c>
      <c r="AU288" s="18" t="s">
        <v>81</v>
      </c>
      <c r="AY288" s="18" t="s">
        <v>236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8" t="s">
        <v>79</v>
      </c>
      <c r="BK288" s="228">
        <f>ROUND(I288*H288,2)</f>
        <v>0</v>
      </c>
      <c r="BL288" s="18" t="s">
        <v>243</v>
      </c>
      <c r="BM288" s="18" t="s">
        <v>2314</v>
      </c>
    </row>
    <row r="289" s="1" customFormat="1">
      <c r="B289" s="39"/>
      <c r="C289" s="40"/>
      <c r="D289" s="229" t="s">
        <v>245</v>
      </c>
      <c r="E289" s="40"/>
      <c r="F289" s="230" t="s">
        <v>2315</v>
      </c>
      <c r="G289" s="40"/>
      <c r="H289" s="40"/>
      <c r="I289" s="144"/>
      <c r="J289" s="40"/>
      <c r="K289" s="40"/>
      <c r="L289" s="44"/>
      <c r="M289" s="231"/>
      <c r="N289" s="80"/>
      <c r="O289" s="80"/>
      <c r="P289" s="80"/>
      <c r="Q289" s="80"/>
      <c r="R289" s="80"/>
      <c r="S289" s="80"/>
      <c r="T289" s="81"/>
      <c r="AT289" s="18" t="s">
        <v>245</v>
      </c>
      <c r="AU289" s="18" t="s">
        <v>81</v>
      </c>
    </row>
    <row r="290" s="1" customFormat="1" ht="16.5" customHeight="1">
      <c r="B290" s="39"/>
      <c r="C290" s="217" t="s">
        <v>556</v>
      </c>
      <c r="D290" s="217" t="s">
        <v>238</v>
      </c>
      <c r="E290" s="218" t="s">
        <v>2316</v>
      </c>
      <c r="F290" s="219" t="s">
        <v>2317</v>
      </c>
      <c r="G290" s="220" t="s">
        <v>256</v>
      </c>
      <c r="H290" s="221">
        <v>5.1509999999999998</v>
      </c>
      <c r="I290" s="222"/>
      <c r="J290" s="223">
        <f>ROUND(I290*H290,2)</f>
        <v>0</v>
      </c>
      <c r="K290" s="219" t="s">
        <v>242</v>
      </c>
      <c r="L290" s="44"/>
      <c r="M290" s="224" t="s">
        <v>19</v>
      </c>
      <c r="N290" s="225" t="s">
        <v>43</v>
      </c>
      <c r="O290" s="80"/>
      <c r="P290" s="226">
        <f>O290*H290</f>
        <v>0</v>
      </c>
      <c r="Q290" s="226">
        <v>1.0382199999999999</v>
      </c>
      <c r="R290" s="226">
        <f>Q290*H290</f>
        <v>5.3478712199999991</v>
      </c>
      <c r="S290" s="226">
        <v>0</v>
      </c>
      <c r="T290" s="227">
        <f>S290*H290</f>
        <v>0</v>
      </c>
      <c r="AR290" s="18" t="s">
        <v>243</v>
      </c>
      <c r="AT290" s="18" t="s">
        <v>238</v>
      </c>
      <c r="AU290" s="18" t="s">
        <v>81</v>
      </c>
      <c r="AY290" s="18" t="s">
        <v>236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79</v>
      </c>
      <c r="BK290" s="228">
        <f>ROUND(I290*H290,2)</f>
        <v>0</v>
      </c>
      <c r="BL290" s="18" t="s">
        <v>243</v>
      </c>
      <c r="BM290" s="18" t="s">
        <v>2318</v>
      </c>
    </row>
    <row r="291" s="1" customFormat="1">
      <c r="B291" s="39"/>
      <c r="C291" s="40"/>
      <c r="D291" s="229" t="s">
        <v>245</v>
      </c>
      <c r="E291" s="40"/>
      <c r="F291" s="230" t="s">
        <v>2319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245</v>
      </c>
      <c r="AU291" s="18" t="s">
        <v>81</v>
      </c>
    </row>
    <row r="292" s="12" customFormat="1">
      <c r="B292" s="233"/>
      <c r="C292" s="234"/>
      <c r="D292" s="229" t="s">
        <v>249</v>
      </c>
      <c r="E292" s="235" t="s">
        <v>19</v>
      </c>
      <c r="F292" s="236" t="s">
        <v>2320</v>
      </c>
      <c r="G292" s="234"/>
      <c r="H292" s="237">
        <v>5.1509999999999998</v>
      </c>
      <c r="I292" s="238"/>
      <c r="J292" s="234"/>
      <c r="K292" s="234"/>
      <c r="L292" s="239"/>
      <c r="M292" s="240"/>
      <c r="N292" s="241"/>
      <c r="O292" s="241"/>
      <c r="P292" s="241"/>
      <c r="Q292" s="241"/>
      <c r="R292" s="241"/>
      <c r="S292" s="241"/>
      <c r="T292" s="242"/>
      <c r="AT292" s="243" t="s">
        <v>249</v>
      </c>
      <c r="AU292" s="243" t="s">
        <v>81</v>
      </c>
      <c r="AV292" s="12" t="s">
        <v>81</v>
      </c>
      <c r="AW292" s="12" t="s">
        <v>33</v>
      </c>
      <c r="AX292" s="12" t="s">
        <v>79</v>
      </c>
      <c r="AY292" s="243" t="s">
        <v>236</v>
      </c>
    </row>
    <row r="293" s="1" customFormat="1" ht="16.5" customHeight="1">
      <c r="B293" s="39"/>
      <c r="C293" s="217" t="s">
        <v>562</v>
      </c>
      <c r="D293" s="217" t="s">
        <v>238</v>
      </c>
      <c r="E293" s="218" t="s">
        <v>2321</v>
      </c>
      <c r="F293" s="219" t="s">
        <v>2322</v>
      </c>
      <c r="G293" s="220" t="s">
        <v>241</v>
      </c>
      <c r="H293" s="221">
        <v>2.7000000000000002</v>
      </c>
      <c r="I293" s="222"/>
      <c r="J293" s="223">
        <f>ROUND(I293*H293,2)</f>
        <v>0</v>
      </c>
      <c r="K293" s="219" t="s">
        <v>242</v>
      </c>
      <c r="L293" s="44"/>
      <c r="M293" s="224" t="s">
        <v>19</v>
      </c>
      <c r="N293" s="225" t="s">
        <v>43</v>
      </c>
      <c r="O293" s="80"/>
      <c r="P293" s="226">
        <f>O293*H293</f>
        <v>0</v>
      </c>
      <c r="Q293" s="226">
        <v>0</v>
      </c>
      <c r="R293" s="226">
        <f>Q293*H293</f>
        <v>0</v>
      </c>
      <c r="S293" s="226">
        <v>0</v>
      </c>
      <c r="T293" s="227">
        <f>S293*H293</f>
        <v>0</v>
      </c>
      <c r="AR293" s="18" t="s">
        <v>243</v>
      </c>
      <c r="AT293" s="18" t="s">
        <v>238</v>
      </c>
      <c r="AU293" s="18" t="s">
        <v>81</v>
      </c>
      <c r="AY293" s="18" t="s">
        <v>236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8" t="s">
        <v>79</v>
      </c>
      <c r="BK293" s="228">
        <f>ROUND(I293*H293,2)</f>
        <v>0</v>
      </c>
      <c r="BL293" s="18" t="s">
        <v>243</v>
      </c>
      <c r="BM293" s="18" t="s">
        <v>2323</v>
      </c>
    </row>
    <row r="294" s="1" customFormat="1">
      <c r="B294" s="39"/>
      <c r="C294" s="40"/>
      <c r="D294" s="229" t="s">
        <v>245</v>
      </c>
      <c r="E294" s="40"/>
      <c r="F294" s="230" t="s">
        <v>2324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245</v>
      </c>
      <c r="AU294" s="18" t="s">
        <v>81</v>
      </c>
    </row>
    <row r="295" s="1" customFormat="1">
      <c r="B295" s="39"/>
      <c r="C295" s="40"/>
      <c r="D295" s="229" t="s">
        <v>247</v>
      </c>
      <c r="E295" s="40"/>
      <c r="F295" s="232" t="s">
        <v>2325</v>
      </c>
      <c r="G295" s="40"/>
      <c r="H295" s="40"/>
      <c r="I295" s="144"/>
      <c r="J295" s="40"/>
      <c r="K295" s="40"/>
      <c r="L295" s="44"/>
      <c r="M295" s="231"/>
      <c r="N295" s="80"/>
      <c r="O295" s="80"/>
      <c r="P295" s="80"/>
      <c r="Q295" s="80"/>
      <c r="R295" s="80"/>
      <c r="S295" s="80"/>
      <c r="T295" s="81"/>
      <c r="AT295" s="18" t="s">
        <v>247</v>
      </c>
      <c r="AU295" s="18" t="s">
        <v>81</v>
      </c>
    </row>
    <row r="296" s="12" customFormat="1">
      <c r="B296" s="233"/>
      <c r="C296" s="234"/>
      <c r="D296" s="229" t="s">
        <v>249</v>
      </c>
      <c r="E296" s="235" t="s">
        <v>19</v>
      </c>
      <c r="F296" s="236" t="s">
        <v>2326</v>
      </c>
      <c r="G296" s="234"/>
      <c r="H296" s="237">
        <v>2.7000000000000002</v>
      </c>
      <c r="I296" s="238"/>
      <c r="J296" s="234"/>
      <c r="K296" s="234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249</v>
      </c>
      <c r="AU296" s="243" t="s">
        <v>81</v>
      </c>
      <c r="AV296" s="12" t="s">
        <v>81</v>
      </c>
      <c r="AW296" s="12" t="s">
        <v>33</v>
      </c>
      <c r="AX296" s="12" t="s">
        <v>72</v>
      </c>
      <c r="AY296" s="243" t="s">
        <v>236</v>
      </c>
    </row>
    <row r="297" s="15" customFormat="1">
      <c r="B297" s="283"/>
      <c r="C297" s="284"/>
      <c r="D297" s="229" t="s">
        <v>249</v>
      </c>
      <c r="E297" s="285" t="s">
        <v>19</v>
      </c>
      <c r="F297" s="286" t="s">
        <v>2130</v>
      </c>
      <c r="G297" s="284"/>
      <c r="H297" s="287">
        <v>2.7000000000000002</v>
      </c>
      <c r="I297" s="288"/>
      <c r="J297" s="284"/>
      <c r="K297" s="284"/>
      <c r="L297" s="289"/>
      <c r="M297" s="290"/>
      <c r="N297" s="291"/>
      <c r="O297" s="291"/>
      <c r="P297" s="291"/>
      <c r="Q297" s="291"/>
      <c r="R297" s="291"/>
      <c r="S297" s="291"/>
      <c r="T297" s="292"/>
      <c r="AT297" s="293" t="s">
        <v>249</v>
      </c>
      <c r="AU297" s="293" t="s">
        <v>81</v>
      </c>
      <c r="AV297" s="15" t="s">
        <v>243</v>
      </c>
      <c r="AW297" s="15" t="s">
        <v>33</v>
      </c>
      <c r="AX297" s="15" t="s">
        <v>79</v>
      </c>
      <c r="AY297" s="293" t="s">
        <v>236</v>
      </c>
    </row>
    <row r="298" s="1" customFormat="1" ht="16.5" customHeight="1">
      <c r="B298" s="39"/>
      <c r="C298" s="217" t="s">
        <v>569</v>
      </c>
      <c r="D298" s="217" t="s">
        <v>238</v>
      </c>
      <c r="E298" s="218" t="s">
        <v>2327</v>
      </c>
      <c r="F298" s="219" t="s">
        <v>2328</v>
      </c>
      <c r="G298" s="220" t="s">
        <v>264</v>
      </c>
      <c r="H298" s="221">
        <v>60</v>
      </c>
      <c r="I298" s="222"/>
      <c r="J298" s="223">
        <f>ROUND(I298*H298,2)</f>
        <v>0</v>
      </c>
      <c r="K298" s="219" t="s">
        <v>242</v>
      </c>
      <c r="L298" s="44"/>
      <c r="M298" s="224" t="s">
        <v>19</v>
      </c>
      <c r="N298" s="225" t="s">
        <v>43</v>
      </c>
      <c r="O298" s="80"/>
      <c r="P298" s="226">
        <f>O298*H298</f>
        <v>0</v>
      </c>
      <c r="Q298" s="226">
        <v>0.108</v>
      </c>
      <c r="R298" s="226">
        <f>Q298*H298</f>
        <v>6.4799999999999995</v>
      </c>
      <c r="S298" s="226">
        <v>0</v>
      </c>
      <c r="T298" s="227">
        <f>S298*H298</f>
        <v>0</v>
      </c>
      <c r="AR298" s="18" t="s">
        <v>243</v>
      </c>
      <c r="AT298" s="18" t="s">
        <v>238</v>
      </c>
      <c r="AU298" s="18" t="s">
        <v>81</v>
      </c>
      <c r="AY298" s="18" t="s">
        <v>236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79</v>
      </c>
      <c r="BK298" s="228">
        <f>ROUND(I298*H298,2)</f>
        <v>0</v>
      </c>
      <c r="BL298" s="18" t="s">
        <v>243</v>
      </c>
      <c r="BM298" s="18" t="s">
        <v>2329</v>
      </c>
    </row>
    <row r="299" s="1" customFormat="1">
      <c r="B299" s="39"/>
      <c r="C299" s="40"/>
      <c r="D299" s="229" t="s">
        <v>245</v>
      </c>
      <c r="E299" s="40"/>
      <c r="F299" s="230" t="s">
        <v>2330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245</v>
      </c>
      <c r="AU299" s="18" t="s">
        <v>81</v>
      </c>
    </row>
    <row r="300" s="1" customFormat="1">
      <c r="B300" s="39"/>
      <c r="C300" s="40"/>
      <c r="D300" s="229" t="s">
        <v>247</v>
      </c>
      <c r="E300" s="40"/>
      <c r="F300" s="232" t="s">
        <v>2331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247</v>
      </c>
      <c r="AU300" s="18" t="s">
        <v>81</v>
      </c>
    </row>
    <row r="301" s="12" customFormat="1">
      <c r="B301" s="233"/>
      <c r="C301" s="234"/>
      <c r="D301" s="229" t="s">
        <v>249</v>
      </c>
      <c r="E301" s="235" t="s">
        <v>19</v>
      </c>
      <c r="F301" s="236" t="s">
        <v>2332</v>
      </c>
      <c r="G301" s="234"/>
      <c r="H301" s="237">
        <v>60</v>
      </c>
      <c r="I301" s="238"/>
      <c r="J301" s="234"/>
      <c r="K301" s="234"/>
      <c r="L301" s="239"/>
      <c r="M301" s="240"/>
      <c r="N301" s="241"/>
      <c r="O301" s="241"/>
      <c r="P301" s="241"/>
      <c r="Q301" s="241"/>
      <c r="R301" s="241"/>
      <c r="S301" s="241"/>
      <c r="T301" s="242"/>
      <c r="AT301" s="243" t="s">
        <v>249</v>
      </c>
      <c r="AU301" s="243" t="s">
        <v>81</v>
      </c>
      <c r="AV301" s="12" t="s">
        <v>81</v>
      </c>
      <c r="AW301" s="12" t="s">
        <v>33</v>
      </c>
      <c r="AX301" s="12" t="s">
        <v>79</v>
      </c>
      <c r="AY301" s="243" t="s">
        <v>236</v>
      </c>
    </row>
    <row r="302" s="1" customFormat="1" ht="16.5" customHeight="1">
      <c r="B302" s="39"/>
      <c r="C302" s="260" t="s">
        <v>575</v>
      </c>
      <c r="D302" s="260" t="s">
        <v>680</v>
      </c>
      <c r="E302" s="261" t="s">
        <v>2333</v>
      </c>
      <c r="F302" s="262" t="s">
        <v>2334</v>
      </c>
      <c r="G302" s="263" t="s">
        <v>276</v>
      </c>
      <c r="H302" s="264">
        <v>30</v>
      </c>
      <c r="I302" s="265"/>
      <c r="J302" s="266">
        <f>ROUND(I302*H302,2)</f>
        <v>0</v>
      </c>
      <c r="K302" s="262" t="s">
        <v>242</v>
      </c>
      <c r="L302" s="267"/>
      <c r="M302" s="268" t="s">
        <v>19</v>
      </c>
      <c r="N302" s="269" t="s">
        <v>43</v>
      </c>
      <c r="O302" s="80"/>
      <c r="P302" s="226">
        <f>O302*H302</f>
        <v>0</v>
      </c>
      <c r="Q302" s="226">
        <v>0.75</v>
      </c>
      <c r="R302" s="226">
        <f>Q302*H302</f>
        <v>22.5</v>
      </c>
      <c r="S302" s="226">
        <v>0</v>
      </c>
      <c r="T302" s="227">
        <f>S302*H302</f>
        <v>0</v>
      </c>
      <c r="AR302" s="18" t="s">
        <v>305</v>
      </c>
      <c r="AT302" s="18" t="s">
        <v>680</v>
      </c>
      <c r="AU302" s="18" t="s">
        <v>81</v>
      </c>
      <c r="AY302" s="18" t="s">
        <v>236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79</v>
      </c>
      <c r="BK302" s="228">
        <f>ROUND(I302*H302,2)</f>
        <v>0</v>
      </c>
      <c r="BL302" s="18" t="s">
        <v>243</v>
      </c>
      <c r="BM302" s="18" t="s">
        <v>2335</v>
      </c>
    </row>
    <row r="303" s="1" customFormat="1">
      <c r="B303" s="39"/>
      <c r="C303" s="40"/>
      <c r="D303" s="229" t="s">
        <v>245</v>
      </c>
      <c r="E303" s="40"/>
      <c r="F303" s="230" t="s">
        <v>2334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245</v>
      </c>
      <c r="AU303" s="18" t="s">
        <v>81</v>
      </c>
    </row>
    <row r="304" s="11" customFormat="1" ht="22.8" customHeight="1">
      <c r="B304" s="201"/>
      <c r="C304" s="202"/>
      <c r="D304" s="203" t="s">
        <v>71</v>
      </c>
      <c r="E304" s="215" t="s">
        <v>101</v>
      </c>
      <c r="F304" s="215" t="s">
        <v>2336</v>
      </c>
      <c r="G304" s="202"/>
      <c r="H304" s="202"/>
      <c r="I304" s="205"/>
      <c r="J304" s="216">
        <f>BK304</f>
        <v>0</v>
      </c>
      <c r="K304" s="202"/>
      <c r="L304" s="207"/>
      <c r="M304" s="208"/>
      <c r="N304" s="209"/>
      <c r="O304" s="209"/>
      <c r="P304" s="210">
        <f>SUM(P305:P426)</f>
        <v>0</v>
      </c>
      <c r="Q304" s="209"/>
      <c r="R304" s="210">
        <f>SUM(R305:R426)</f>
        <v>18.578991810000002</v>
      </c>
      <c r="S304" s="209"/>
      <c r="T304" s="211">
        <f>SUM(T305:T426)</f>
        <v>0.748</v>
      </c>
      <c r="AR304" s="212" t="s">
        <v>79</v>
      </c>
      <c r="AT304" s="213" t="s">
        <v>71</v>
      </c>
      <c r="AU304" s="213" t="s">
        <v>79</v>
      </c>
      <c r="AY304" s="212" t="s">
        <v>236</v>
      </c>
      <c r="BK304" s="214">
        <f>SUM(BK305:BK426)</f>
        <v>0</v>
      </c>
    </row>
    <row r="305" s="1" customFormat="1" ht="16.5" customHeight="1">
      <c r="B305" s="39"/>
      <c r="C305" s="217" t="s">
        <v>584</v>
      </c>
      <c r="D305" s="217" t="s">
        <v>238</v>
      </c>
      <c r="E305" s="218" t="s">
        <v>2337</v>
      </c>
      <c r="F305" s="219" t="s">
        <v>2338</v>
      </c>
      <c r="G305" s="220" t="s">
        <v>241</v>
      </c>
      <c r="H305" s="221">
        <v>10.721</v>
      </c>
      <c r="I305" s="222"/>
      <c r="J305" s="223">
        <f>ROUND(I305*H305,2)</f>
        <v>0</v>
      </c>
      <c r="K305" s="219" t="s">
        <v>242</v>
      </c>
      <c r="L305" s="44"/>
      <c r="M305" s="224" t="s">
        <v>19</v>
      </c>
      <c r="N305" s="225" t="s">
        <v>43</v>
      </c>
      <c r="O305" s="80"/>
      <c r="P305" s="226">
        <f>O305*H305</f>
        <v>0</v>
      </c>
      <c r="Q305" s="226">
        <v>0</v>
      </c>
      <c r="R305" s="226">
        <f>Q305*H305</f>
        <v>0</v>
      </c>
      <c r="S305" s="226">
        <v>0</v>
      </c>
      <c r="T305" s="227">
        <f>S305*H305</f>
        <v>0</v>
      </c>
      <c r="AR305" s="18" t="s">
        <v>243</v>
      </c>
      <c r="AT305" s="18" t="s">
        <v>238</v>
      </c>
      <c r="AU305" s="18" t="s">
        <v>81</v>
      </c>
      <c r="AY305" s="18" t="s">
        <v>236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79</v>
      </c>
      <c r="BK305" s="228">
        <f>ROUND(I305*H305,2)</f>
        <v>0</v>
      </c>
      <c r="BL305" s="18" t="s">
        <v>243</v>
      </c>
      <c r="BM305" s="18" t="s">
        <v>2339</v>
      </c>
    </row>
    <row r="306" s="1" customFormat="1">
      <c r="B306" s="39"/>
      <c r="C306" s="40"/>
      <c r="D306" s="229" t="s">
        <v>245</v>
      </c>
      <c r="E306" s="40"/>
      <c r="F306" s="230" t="s">
        <v>2340</v>
      </c>
      <c r="G306" s="40"/>
      <c r="H306" s="40"/>
      <c r="I306" s="144"/>
      <c r="J306" s="40"/>
      <c r="K306" s="40"/>
      <c r="L306" s="44"/>
      <c r="M306" s="231"/>
      <c r="N306" s="80"/>
      <c r="O306" s="80"/>
      <c r="P306" s="80"/>
      <c r="Q306" s="80"/>
      <c r="R306" s="80"/>
      <c r="S306" s="80"/>
      <c r="T306" s="81"/>
      <c r="AT306" s="18" t="s">
        <v>245</v>
      </c>
      <c r="AU306" s="18" t="s">
        <v>81</v>
      </c>
    </row>
    <row r="307" s="12" customFormat="1">
      <c r="B307" s="233"/>
      <c r="C307" s="234"/>
      <c r="D307" s="229" t="s">
        <v>249</v>
      </c>
      <c r="E307" s="235" t="s">
        <v>19</v>
      </c>
      <c r="F307" s="236" t="s">
        <v>2341</v>
      </c>
      <c r="G307" s="234"/>
      <c r="H307" s="237">
        <v>4.6589999999999998</v>
      </c>
      <c r="I307" s="238"/>
      <c r="J307" s="234"/>
      <c r="K307" s="234"/>
      <c r="L307" s="239"/>
      <c r="M307" s="240"/>
      <c r="N307" s="241"/>
      <c r="O307" s="241"/>
      <c r="P307" s="241"/>
      <c r="Q307" s="241"/>
      <c r="R307" s="241"/>
      <c r="S307" s="241"/>
      <c r="T307" s="242"/>
      <c r="AT307" s="243" t="s">
        <v>249</v>
      </c>
      <c r="AU307" s="243" t="s">
        <v>81</v>
      </c>
      <c r="AV307" s="12" t="s">
        <v>81</v>
      </c>
      <c r="AW307" s="12" t="s">
        <v>33</v>
      </c>
      <c r="AX307" s="12" t="s">
        <v>72</v>
      </c>
      <c r="AY307" s="243" t="s">
        <v>236</v>
      </c>
    </row>
    <row r="308" s="12" customFormat="1">
      <c r="B308" s="233"/>
      <c r="C308" s="234"/>
      <c r="D308" s="229" t="s">
        <v>249</v>
      </c>
      <c r="E308" s="235" t="s">
        <v>19</v>
      </c>
      <c r="F308" s="236" t="s">
        <v>2342</v>
      </c>
      <c r="G308" s="234"/>
      <c r="H308" s="237">
        <v>3.79</v>
      </c>
      <c r="I308" s="238"/>
      <c r="J308" s="234"/>
      <c r="K308" s="234"/>
      <c r="L308" s="239"/>
      <c r="M308" s="240"/>
      <c r="N308" s="241"/>
      <c r="O308" s="241"/>
      <c r="P308" s="241"/>
      <c r="Q308" s="241"/>
      <c r="R308" s="241"/>
      <c r="S308" s="241"/>
      <c r="T308" s="242"/>
      <c r="AT308" s="243" t="s">
        <v>249</v>
      </c>
      <c r="AU308" s="243" t="s">
        <v>81</v>
      </c>
      <c r="AV308" s="12" t="s">
        <v>81</v>
      </c>
      <c r="AW308" s="12" t="s">
        <v>33</v>
      </c>
      <c r="AX308" s="12" t="s">
        <v>72</v>
      </c>
      <c r="AY308" s="243" t="s">
        <v>236</v>
      </c>
    </row>
    <row r="309" s="12" customFormat="1">
      <c r="B309" s="233"/>
      <c r="C309" s="234"/>
      <c r="D309" s="229" t="s">
        <v>249</v>
      </c>
      <c r="E309" s="235" t="s">
        <v>19</v>
      </c>
      <c r="F309" s="236" t="s">
        <v>2343</v>
      </c>
      <c r="G309" s="234"/>
      <c r="H309" s="237">
        <v>2.2719999999999998</v>
      </c>
      <c r="I309" s="238"/>
      <c r="J309" s="234"/>
      <c r="K309" s="234"/>
      <c r="L309" s="239"/>
      <c r="M309" s="240"/>
      <c r="N309" s="241"/>
      <c r="O309" s="241"/>
      <c r="P309" s="241"/>
      <c r="Q309" s="241"/>
      <c r="R309" s="241"/>
      <c r="S309" s="241"/>
      <c r="T309" s="242"/>
      <c r="AT309" s="243" t="s">
        <v>249</v>
      </c>
      <c r="AU309" s="243" t="s">
        <v>81</v>
      </c>
      <c r="AV309" s="12" t="s">
        <v>81</v>
      </c>
      <c r="AW309" s="12" t="s">
        <v>33</v>
      </c>
      <c r="AX309" s="12" t="s">
        <v>72</v>
      </c>
      <c r="AY309" s="243" t="s">
        <v>236</v>
      </c>
    </row>
    <row r="310" s="15" customFormat="1">
      <c r="B310" s="283"/>
      <c r="C310" s="284"/>
      <c r="D310" s="229" t="s">
        <v>249</v>
      </c>
      <c r="E310" s="285" t="s">
        <v>19</v>
      </c>
      <c r="F310" s="286" t="s">
        <v>2130</v>
      </c>
      <c r="G310" s="284"/>
      <c r="H310" s="287">
        <v>10.721</v>
      </c>
      <c r="I310" s="288"/>
      <c r="J310" s="284"/>
      <c r="K310" s="284"/>
      <c r="L310" s="289"/>
      <c r="M310" s="290"/>
      <c r="N310" s="291"/>
      <c r="O310" s="291"/>
      <c r="P310" s="291"/>
      <c r="Q310" s="291"/>
      <c r="R310" s="291"/>
      <c r="S310" s="291"/>
      <c r="T310" s="292"/>
      <c r="AT310" s="293" t="s">
        <v>249</v>
      </c>
      <c r="AU310" s="293" t="s">
        <v>81</v>
      </c>
      <c r="AV310" s="15" t="s">
        <v>243</v>
      </c>
      <c r="AW310" s="15" t="s">
        <v>33</v>
      </c>
      <c r="AX310" s="15" t="s">
        <v>79</v>
      </c>
      <c r="AY310" s="293" t="s">
        <v>236</v>
      </c>
    </row>
    <row r="311" s="1" customFormat="1" ht="16.5" customHeight="1">
      <c r="B311" s="39"/>
      <c r="C311" s="217" t="s">
        <v>592</v>
      </c>
      <c r="D311" s="217" t="s">
        <v>238</v>
      </c>
      <c r="E311" s="218" t="s">
        <v>2344</v>
      </c>
      <c r="F311" s="219" t="s">
        <v>2345</v>
      </c>
      <c r="G311" s="220" t="s">
        <v>264</v>
      </c>
      <c r="H311" s="221">
        <v>33.981999999999999</v>
      </c>
      <c r="I311" s="222"/>
      <c r="J311" s="223">
        <f>ROUND(I311*H311,2)</f>
        <v>0</v>
      </c>
      <c r="K311" s="219" t="s">
        <v>242</v>
      </c>
      <c r="L311" s="44"/>
      <c r="M311" s="224" t="s">
        <v>19</v>
      </c>
      <c r="N311" s="225" t="s">
        <v>43</v>
      </c>
      <c r="O311" s="80"/>
      <c r="P311" s="226">
        <f>O311*H311</f>
        <v>0</v>
      </c>
      <c r="Q311" s="226">
        <v>0.041739999999999999</v>
      </c>
      <c r="R311" s="226">
        <f>Q311*H311</f>
        <v>1.41840868</v>
      </c>
      <c r="S311" s="226">
        <v>0</v>
      </c>
      <c r="T311" s="227">
        <f>S311*H311</f>
        <v>0</v>
      </c>
      <c r="AR311" s="18" t="s">
        <v>243</v>
      </c>
      <c r="AT311" s="18" t="s">
        <v>238</v>
      </c>
      <c r="AU311" s="18" t="s">
        <v>81</v>
      </c>
      <c r="AY311" s="18" t="s">
        <v>236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79</v>
      </c>
      <c r="BK311" s="228">
        <f>ROUND(I311*H311,2)</f>
        <v>0</v>
      </c>
      <c r="BL311" s="18" t="s">
        <v>243</v>
      </c>
      <c r="BM311" s="18" t="s">
        <v>2346</v>
      </c>
    </row>
    <row r="312" s="1" customFormat="1">
      <c r="B312" s="39"/>
      <c r="C312" s="40"/>
      <c r="D312" s="229" t="s">
        <v>245</v>
      </c>
      <c r="E312" s="40"/>
      <c r="F312" s="230" t="s">
        <v>2347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245</v>
      </c>
      <c r="AU312" s="18" t="s">
        <v>81</v>
      </c>
    </row>
    <row r="313" s="12" customFormat="1">
      <c r="B313" s="233"/>
      <c r="C313" s="234"/>
      <c r="D313" s="229" t="s">
        <v>249</v>
      </c>
      <c r="E313" s="235" t="s">
        <v>19</v>
      </c>
      <c r="F313" s="236" t="s">
        <v>2348</v>
      </c>
      <c r="G313" s="234"/>
      <c r="H313" s="237">
        <v>17.384</v>
      </c>
      <c r="I313" s="238"/>
      <c r="J313" s="234"/>
      <c r="K313" s="234"/>
      <c r="L313" s="239"/>
      <c r="M313" s="240"/>
      <c r="N313" s="241"/>
      <c r="O313" s="241"/>
      <c r="P313" s="241"/>
      <c r="Q313" s="241"/>
      <c r="R313" s="241"/>
      <c r="S313" s="241"/>
      <c r="T313" s="242"/>
      <c r="AT313" s="243" t="s">
        <v>249</v>
      </c>
      <c r="AU313" s="243" t="s">
        <v>81</v>
      </c>
      <c r="AV313" s="12" t="s">
        <v>81</v>
      </c>
      <c r="AW313" s="12" t="s">
        <v>33</v>
      </c>
      <c r="AX313" s="12" t="s">
        <v>72</v>
      </c>
      <c r="AY313" s="243" t="s">
        <v>236</v>
      </c>
    </row>
    <row r="314" s="12" customFormat="1">
      <c r="B314" s="233"/>
      <c r="C314" s="234"/>
      <c r="D314" s="229" t="s">
        <v>249</v>
      </c>
      <c r="E314" s="235" t="s">
        <v>19</v>
      </c>
      <c r="F314" s="236" t="s">
        <v>2349</v>
      </c>
      <c r="G314" s="234"/>
      <c r="H314" s="237">
        <v>11.98</v>
      </c>
      <c r="I314" s="238"/>
      <c r="J314" s="234"/>
      <c r="K314" s="234"/>
      <c r="L314" s="239"/>
      <c r="M314" s="240"/>
      <c r="N314" s="241"/>
      <c r="O314" s="241"/>
      <c r="P314" s="241"/>
      <c r="Q314" s="241"/>
      <c r="R314" s="241"/>
      <c r="S314" s="241"/>
      <c r="T314" s="242"/>
      <c r="AT314" s="243" t="s">
        <v>249</v>
      </c>
      <c r="AU314" s="243" t="s">
        <v>81</v>
      </c>
      <c r="AV314" s="12" t="s">
        <v>81</v>
      </c>
      <c r="AW314" s="12" t="s">
        <v>33</v>
      </c>
      <c r="AX314" s="12" t="s">
        <v>72</v>
      </c>
      <c r="AY314" s="243" t="s">
        <v>236</v>
      </c>
    </row>
    <row r="315" s="12" customFormat="1">
      <c r="B315" s="233"/>
      <c r="C315" s="234"/>
      <c r="D315" s="229" t="s">
        <v>249</v>
      </c>
      <c r="E315" s="235" t="s">
        <v>19</v>
      </c>
      <c r="F315" s="236" t="s">
        <v>2350</v>
      </c>
      <c r="G315" s="234"/>
      <c r="H315" s="237">
        <v>4.6180000000000003</v>
      </c>
      <c r="I315" s="238"/>
      <c r="J315" s="234"/>
      <c r="K315" s="234"/>
      <c r="L315" s="239"/>
      <c r="M315" s="240"/>
      <c r="N315" s="241"/>
      <c r="O315" s="241"/>
      <c r="P315" s="241"/>
      <c r="Q315" s="241"/>
      <c r="R315" s="241"/>
      <c r="S315" s="241"/>
      <c r="T315" s="242"/>
      <c r="AT315" s="243" t="s">
        <v>249</v>
      </c>
      <c r="AU315" s="243" t="s">
        <v>81</v>
      </c>
      <c r="AV315" s="12" t="s">
        <v>81</v>
      </c>
      <c r="AW315" s="12" t="s">
        <v>33</v>
      </c>
      <c r="AX315" s="12" t="s">
        <v>72</v>
      </c>
      <c r="AY315" s="243" t="s">
        <v>236</v>
      </c>
    </row>
    <row r="316" s="15" customFormat="1">
      <c r="B316" s="283"/>
      <c r="C316" s="284"/>
      <c r="D316" s="229" t="s">
        <v>249</v>
      </c>
      <c r="E316" s="285" t="s">
        <v>19</v>
      </c>
      <c r="F316" s="286" t="s">
        <v>2130</v>
      </c>
      <c r="G316" s="284"/>
      <c r="H316" s="287">
        <v>33.981999999999999</v>
      </c>
      <c r="I316" s="288"/>
      <c r="J316" s="284"/>
      <c r="K316" s="284"/>
      <c r="L316" s="289"/>
      <c r="M316" s="290"/>
      <c r="N316" s="291"/>
      <c r="O316" s="291"/>
      <c r="P316" s="291"/>
      <c r="Q316" s="291"/>
      <c r="R316" s="291"/>
      <c r="S316" s="291"/>
      <c r="T316" s="292"/>
      <c r="AT316" s="293" t="s">
        <v>249</v>
      </c>
      <c r="AU316" s="293" t="s">
        <v>81</v>
      </c>
      <c r="AV316" s="15" t="s">
        <v>243</v>
      </c>
      <c r="AW316" s="15" t="s">
        <v>33</v>
      </c>
      <c r="AX316" s="15" t="s">
        <v>79</v>
      </c>
      <c r="AY316" s="293" t="s">
        <v>236</v>
      </c>
    </row>
    <row r="317" s="1" customFormat="1" ht="16.5" customHeight="1">
      <c r="B317" s="39"/>
      <c r="C317" s="217" t="s">
        <v>597</v>
      </c>
      <c r="D317" s="217" t="s">
        <v>238</v>
      </c>
      <c r="E317" s="218" t="s">
        <v>2351</v>
      </c>
      <c r="F317" s="219" t="s">
        <v>2352</v>
      </c>
      <c r="G317" s="220" t="s">
        <v>264</v>
      </c>
      <c r="H317" s="221">
        <v>33.981999999999999</v>
      </c>
      <c r="I317" s="222"/>
      <c r="J317" s="223">
        <f>ROUND(I317*H317,2)</f>
        <v>0</v>
      </c>
      <c r="K317" s="219" t="s">
        <v>242</v>
      </c>
      <c r="L317" s="44"/>
      <c r="M317" s="224" t="s">
        <v>19</v>
      </c>
      <c r="N317" s="225" t="s">
        <v>43</v>
      </c>
      <c r="O317" s="80"/>
      <c r="P317" s="226">
        <f>O317*H317</f>
        <v>0</v>
      </c>
      <c r="Q317" s="226">
        <v>2.0000000000000002E-05</v>
      </c>
      <c r="R317" s="226">
        <f>Q317*H317</f>
        <v>0.00067964000000000002</v>
      </c>
      <c r="S317" s="226">
        <v>0</v>
      </c>
      <c r="T317" s="227">
        <f>S317*H317</f>
        <v>0</v>
      </c>
      <c r="AR317" s="18" t="s">
        <v>243</v>
      </c>
      <c r="AT317" s="18" t="s">
        <v>238</v>
      </c>
      <c r="AU317" s="18" t="s">
        <v>81</v>
      </c>
      <c r="AY317" s="18" t="s">
        <v>236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79</v>
      </c>
      <c r="BK317" s="228">
        <f>ROUND(I317*H317,2)</f>
        <v>0</v>
      </c>
      <c r="BL317" s="18" t="s">
        <v>243</v>
      </c>
      <c r="BM317" s="18" t="s">
        <v>2353</v>
      </c>
    </row>
    <row r="318" s="1" customFormat="1">
      <c r="B318" s="39"/>
      <c r="C318" s="40"/>
      <c r="D318" s="229" t="s">
        <v>245</v>
      </c>
      <c r="E318" s="40"/>
      <c r="F318" s="230" t="s">
        <v>2354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245</v>
      </c>
      <c r="AU318" s="18" t="s">
        <v>81</v>
      </c>
    </row>
    <row r="319" s="1" customFormat="1" ht="16.5" customHeight="1">
      <c r="B319" s="39"/>
      <c r="C319" s="217" t="s">
        <v>601</v>
      </c>
      <c r="D319" s="217" t="s">
        <v>238</v>
      </c>
      <c r="E319" s="218" t="s">
        <v>2355</v>
      </c>
      <c r="F319" s="219" t="s">
        <v>2356</v>
      </c>
      <c r="G319" s="220" t="s">
        <v>264</v>
      </c>
      <c r="H319" s="221">
        <v>0.28000000000000003</v>
      </c>
      <c r="I319" s="222"/>
      <c r="J319" s="223">
        <f>ROUND(I319*H319,2)</f>
        <v>0</v>
      </c>
      <c r="K319" s="219" t="s">
        <v>242</v>
      </c>
      <c r="L319" s="44"/>
      <c r="M319" s="224" t="s">
        <v>19</v>
      </c>
      <c r="N319" s="225" t="s">
        <v>43</v>
      </c>
      <c r="O319" s="80"/>
      <c r="P319" s="226">
        <f>O319*H319</f>
        <v>0</v>
      </c>
      <c r="Q319" s="226">
        <v>0.0018400000000000001</v>
      </c>
      <c r="R319" s="226">
        <f>Q319*H319</f>
        <v>0.00051520000000000005</v>
      </c>
      <c r="S319" s="226">
        <v>0</v>
      </c>
      <c r="T319" s="227">
        <f>S319*H319</f>
        <v>0</v>
      </c>
      <c r="AR319" s="18" t="s">
        <v>243</v>
      </c>
      <c r="AT319" s="18" t="s">
        <v>238</v>
      </c>
      <c r="AU319" s="18" t="s">
        <v>81</v>
      </c>
      <c r="AY319" s="18" t="s">
        <v>236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79</v>
      </c>
      <c r="BK319" s="228">
        <f>ROUND(I319*H319,2)</f>
        <v>0</v>
      </c>
      <c r="BL319" s="18" t="s">
        <v>243</v>
      </c>
      <c r="BM319" s="18" t="s">
        <v>2357</v>
      </c>
    </row>
    <row r="320" s="1" customFormat="1">
      <c r="B320" s="39"/>
      <c r="C320" s="40"/>
      <c r="D320" s="229" t="s">
        <v>245</v>
      </c>
      <c r="E320" s="40"/>
      <c r="F320" s="230" t="s">
        <v>2358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245</v>
      </c>
      <c r="AU320" s="18" t="s">
        <v>81</v>
      </c>
    </row>
    <row r="321" s="1" customFormat="1">
      <c r="B321" s="39"/>
      <c r="C321" s="40"/>
      <c r="D321" s="229" t="s">
        <v>247</v>
      </c>
      <c r="E321" s="40"/>
      <c r="F321" s="232" t="s">
        <v>2359</v>
      </c>
      <c r="G321" s="40"/>
      <c r="H321" s="40"/>
      <c r="I321" s="144"/>
      <c r="J321" s="40"/>
      <c r="K321" s="40"/>
      <c r="L321" s="44"/>
      <c r="M321" s="231"/>
      <c r="N321" s="80"/>
      <c r="O321" s="80"/>
      <c r="P321" s="80"/>
      <c r="Q321" s="80"/>
      <c r="R321" s="80"/>
      <c r="S321" s="80"/>
      <c r="T321" s="81"/>
      <c r="AT321" s="18" t="s">
        <v>247</v>
      </c>
      <c r="AU321" s="18" t="s">
        <v>81</v>
      </c>
    </row>
    <row r="322" s="12" customFormat="1">
      <c r="B322" s="233"/>
      <c r="C322" s="234"/>
      <c r="D322" s="229" t="s">
        <v>249</v>
      </c>
      <c r="E322" s="235" t="s">
        <v>19</v>
      </c>
      <c r="F322" s="236" t="s">
        <v>2360</v>
      </c>
      <c r="G322" s="234"/>
      <c r="H322" s="237">
        <v>0.28000000000000003</v>
      </c>
      <c r="I322" s="238"/>
      <c r="J322" s="234"/>
      <c r="K322" s="234"/>
      <c r="L322" s="239"/>
      <c r="M322" s="240"/>
      <c r="N322" s="241"/>
      <c r="O322" s="241"/>
      <c r="P322" s="241"/>
      <c r="Q322" s="241"/>
      <c r="R322" s="241"/>
      <c r="S322" s="241"/>
      <c r="T322" s="242"/>
      <c r="AT322" s="243" t="s">
        <v>249</v>
      </c>
      <c r="AU322" s="243" t="s">
        <v>81</v>
      </c>
      <c r="AV322" s="12" t="s">
        <v>81</v>
      </c>
      <c r="AW322" s="12" t="s">
        <v>33</v>
      </c>
      <c r="AX322" s="12" t="s">
        <v>79</v>
      </c>
      <c r="AY322" s="243" t="s">
        <v>236</v>
      </c>
    </row>
    <row r="323" s="1" customFormat="1" ht="16.5" customHeight="1">
      <c r="B323" s="39"/>
      <c r="C323" s="217" t="s">
        <v>607</v>
      </c>
      <c r="D323" s="217" t="s">
        <v>238</v>
      </c>
      <c r="E323" s="218" t="s">
        <v>2361</v>
      </c>
      <c r="F323" s="219" t="s">
        <v>2362</v>
      </c>
      <c r="G323" s="220" t="s">
        <v>256</v>
      </c>
      <c r="H323" s="221">
        <v>1.2529999999999999</v>
      </c>
      <c r="I323" s="222"/>
      <c r="J323" s="223">
        <f>ROUND(I323*H323,2)</f>
        <v>0</v>
      </c>
      <c r="K323" s="219" t="s">
        <v>242</v>
      </c>
      <c r="L323" s="44"/>
      <c r="M323" s="224" t="s">
        <v>19</v>
      </c>
      <c r="N323" s="225" t="s">
        <v>43</v>
      </c>
      <c r="O323" s="80"/>
      <c r="P323" s="226">
        <f>O323*H323</f>
        <v>0</v>
      </c>
      <c r="Q323" s="226">
        <v>1.04877</v>
      </c>
      <c r="R323" s="226">
        <f>Q323*H323</f>
        <v>1.3141088099999998</v>
      </c>
      <c r="S323" s="226">
        <v>0</v>
      </c>
      <c r="T323" s="227">
        <f>S323*H323</f>
        <v>0</v>
      </c>
      <c r="AR323" s="18" t="s">
        <v>243</v>
      </c>
      <c r="AT323" s="18" t="s">
        <v>238</v>
      </c>
      <c r="AU323" s="18" t="s">
        <v>81</v>
      </c>
      <c r="AY323" s="18" t="s">
        <v>236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79</v>
      </c>
      <c r="BK323" s="228">
        <f>ROUND(I323*H323,2)</f>
        <v>0</v>
      </c>
      <c r="BL323" s="18" t="s">
        <v>243</v>
      </c>
      <c r="BM323" s="18" t="s">
        <v>2363</v>
      </c>
    </row>
    <row r="324" s="1" customFormat="1">
      <c r="B324" s="39"/>
      <c r="C324" s="40"/>
      <c r="D324" s="229" t="s">
        <v>245</v>
      </c>
      <c r="E324" s="40"/>
      <c r="F324" s="230" t="s">
        <v>2364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245</v>
      </c>
      <c r="AU324" s="18" t="s">
        <v>81</v>
      </c>
    </row>
    <row r="325" s="12" customFormat="1">
      <c r="B325" s="233"/>
      <c r="C325" s="234"/>
      <c r="D325" s="229" t="s">
        <v>249</v>
      </c>
      <c r="E325" s="235" t="s">
        <v>19</v>
      </c>
      <c r="F325" s="236" t="s">
        <v>2365</v>
      </c>
      <c r="G325" s="234"/>
      <c r="H325" s="237">
        <v>0.52800000000000002</v>
      </c>
      <c r="I325" s="238"/>
      <c r="J325" s="234"/>
      <c r="K325" s="234"/>
      <c r="L325" s="239"/>
      <c r="M325" s="240"/>
      <c r="N325" s="241"/>
      <c r="O325" s="241"/>
      <c r="P325" s="241"/>
      <c r="Q325" s="241"/>
      <c r="R325" s="241"/>
      <c r="S325" s="241"/>
      <c r="T325" s="242"/>
      <c r="AT325" s="243" t="s">
        <v>249</v>
      </c>
      <c r="AU325" s="243" t="s">
        <v>81</v>
      </c>
      <c r="AV325" s="12" t="s">
        <v>81</v>
      </c>
      <c r="AW325" s="12" t="s">
        <v>33</v>
      </c>
      <c r="AX325" s="12" t="s">
        <v>72</v>
      </c>
      <c r="AY325" s="243" t="s">
        <v>236</v>
      </c>
    </row>
    <row r="326" s="12" customFormat="1">
      <c r="B326" s="233"/>
      <c r="C326" s="234"/>
      <c r="D326" s="229" t="s">
        <v>249</v>
      </c>
      <c r="E326" s="235" t="s">
        <v>19</v>
      </c>
      <c r="F326" s="236" t="s">
        <v>2366</v>
      </c>
      <c r="G326" s="234"/>
      <c r="H326" s="237">
        <v>0.25800000000000001</v>
      </c>
      <c r="I326" s="238"/>
      <c r="J326" s="234"/>
      <c r="K326" s="234"/>
      <c r="L326" s="239"/>
      <c r="M326" s="240"/>
      <c r="N326" s="241"/>
      <c r="O326" s="241"/>
      <c r="P326" s="241"/>
      <c r="Q326" s="241"/>
      <c r="R326" s="241"/>
      <c r="S326" s="241"/>
      <c r="T326" s="242"/>
      <c r="AT326" s="243" t="s">
        <v>249</v>
      </c>
      <c r="AU326" s="243" t="s">
        <v>81</v>
      </c>
      <c r="AV326" s="12" t="s">
        <v>81</v>
      </c>
      <c r="AW326" s="12" t="s">
        <v>33</v>
      </c>
      <c r="AX326" s="12" t="s">
        <v>72</v>
      </c>
      <c r="AY326" s="243" t="s">
        <v>236</v>
      </c>
    </row>
    <row r="327" s="12" customFormat="1">
      <c r="B327" s="233"/>
      <c r="C327" s="234"/>
      <c r="D327" s="229" t="s">
        <v>249</v>
      </c>
      <c r="E327" s="235" t="s">
        <v>19</v>
      </c>
      <c r="F327" s="236" t="s">
        <v>2367</v>
      </c>
      <c r="G327" s="234"/>
      <c r="H327" s="237">
        <v>0.46700000000000003</v>
      </c>
      <c r="I327" s="238"/>
      <c r="J327" s="234"/>
      <c r="K327" s="234"/>
      <c r="L327" s="239"/>
      <c r="M327" s="240"/>
      <c r="N327" s="241"/>
      <c r="O327" s="241"/>
      <c r="P327" s="241"/>
      <c r="Q327" s="241"/>
      <c r="R327" s="241"/>
      <c r="S327" s="241"/>
      <c r="T327" s="242"/>
      <c r="AT327" s="243" t="s">
        <v>249</v>
      </c>
      <c r="AU327" s="243" t="s">
        <v>81</v>
      </c>
      <c r="AV327" s="12" t="s">
        <v>81</v>
      </c>
      <c r="AW327" s="12" t="s">
        <v>33</v>
      </c>
      <c r="AX327" s="12" t="s">
        <v>72</v>
      </c>
      <c r="AY327" s="243" t="s">
        <v>236</v>
      </c>
    </row>
    <row r="328" s="15" customFormat="1">
      <c r="B328" s="283"/>
      <c r="C328" s="284"/>
      <c r="D328" s="229" t="s">
        <v>249</v>
      </c>
      <c r="E328" s="285" t="s">
        <v>19</v>
      </c>
      <c r="F328" s="286" t="s">
        <v>2130</v>
      </c>
      <c r="G328" s="284"/>
      <c r="H328" s="287">
        <v>1.2529999999999999</v>
      </c>
      <c r="I328" s="288"/>
      <c r="J328" s="284"/>
      <c r="K328" s="284"/>
      <c r="L328" s="289"/>
      <c r="M328" s="290"/>
      <c r="N328" s="291"/>
      <c r="O328" s="291"/>
      <c r="P328" s="291"/>
      <c r="Q328" s="291"/>
      <c r="R328" s="291"/>
      <c r="S328" s="291"/>
      <c r="T328" s="292"/>
      <c r="AT328" s="293" t="s">
        <v>249</v>
      </c>
      <c r="AU328" s="293" t="s">
        <v>81</v>
      </c>
      <c r="AV328" s="15" t="s">
        <v>243</v>
      </c>
      <c r="AW328" s="15" t="s">
        <v>33</v>
      </c>
      <c r="AX328" s="15" t="s">
        <v>79</v>
      </c>
      <c r="AY328" s="293" t="s">
        <v>236</v>
      </c>
    </row>
    <row r="329" s="1" customFormat="1" ht="16.5" customHeight="1">
      <c r="B329" s="39"/>
      <c r="C329" s="217" t="s">
        <v>613</v>
      </c>
      <c r="D329" s="217" t="s">
        <v>238</v>
      </c>
      <c r="E329" s="218" t="s">
        <v>2368</v>
      </c>
      <c r="F329" s="219" t="s">
        <v>2369</v>
      </c>
      <c r="G329" s="220" t="s">
        <v>241</v>
      </c>
      <c r="H329" s="221">
        <v>89.430000000000007</v>
      </c>
      <c r="I329" s="222"/>
      <c r="J329" s="223">
        <f>ROUND(I329*H329,2)</f>
        <v>0</v>
      </c>
      <c r="K329" s="219" t="s">
        <v>242</v>
      </c>
      <c r="L329" s="44"/>
      <c r="M329" s="224" t="s">
        <v>19</v>
      </c>
      <c r="N329" s="225" t="s">
        <v>43</v>
      </c>
      <c r="O329" s="80"/>
      <c r="P329" s="226">
        <f>O329*H329</f>
        <v>0</v>
      </c>
      <c r="Q329" s="226">
        <v>0</v>
      </c>
      <c r="R329" s="226">
        <f>Q329*H329</f>
        <v>0</v>
      </c>
      <c r="S329" s="226">
        <v>0</v>
      </c>
      <c r="T329" s="227">
        <f>S329*H329</f>
        <v>0</v>
      </c>
      <c r="AR329" s="18" t="s">
        <v>243</v>
      </c>
      <c r="AT329" s="18" t="s">
        <v>238</v>
      </c>
      <c r="AU329" s="18" t="s">
        <v>81</v>
      </c>
      <c r="AY329" s="18" t="s">
        <v>236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79</v>
      </c>
      <c r="BK329" s="228">
        <f>ROUND(I329*H329,2)</f>
        <v>0</v>
      </c>
      <c r="BL329" s="18" t="s">
        <v>243</v>
      </c>
      <c r="BM329" s="18" t="s">
        <v>2370</v>
      </c>
    </row>
    <row r="330" s="1" customFormat="1">
      <c r="B330" s="39"/>
      <c r="C330" s="40"/>
      <c r="D330" s="229" t="s">
        <v>245</v>
      </c>
      <c r="E330" s="40"/>
      <c r="F330" s="230" t="s">
        <v>2371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245</v>
      </c>
      <c r="AU330" s="18" t="s">
        <v>81</v>
      </c>
    </row>
    <row r="331" s="1" customFormat="1">
      <c r="B331" s="39"/>
      <c r="C331" s="40"/>
      <c r="D331" s="229" t="s">
        <v>247</v>
      </c>
      <c r="E331" s="40"/>
      <c r="F331" s="232" t="s">
        <v>2372</v>
      </c>
      <c r="G331" s="40"/>
      <c r="H331" s="40"/>
      <c r="I331" s="144"/>
      <c r="J331" s="40"/>
      <c r="K331" s="40"/>
      <c r="L331" s="44"/>
      <c r="M331" s="231"/>
      <c r="N331" s="80"/>
      <c r="O331" s="80"/>
      <c r="P331" s="80"/>
      <c r="Q331" s="80"/>
      <c r="R331" s="80"/>
      <c r="S331" s="80"/>
      <c r="T331" s="81"/>
      <c r="AT331" s="18" t="s">
        <v>247</v>
      </c>
      <c r="AU331" s="18" t="s">
        <v>81</v>
      </c>
    </row>
    <row r="332" s="12" customFormat="1">
      <c r="B332" s="233"/>
      <c r="C332" s="234"/>
      <c r="D332" s="229" t="s">
        <v>249</v>
      </c>
      <c r="E332" s="235" t="s">
        <v>19</v>
      </c>
      <c r="F332" s="236" t="s">
        <v>2373</v>
      </c>
      <c r="G332" s="234"/>
      <c r="H332" s="237">
        <v>42.939999999999998</v>
      </c>
      <c r="I332" s="238"/>
      <c r="J332" s="234"/>
      <c r="K332" s="234"/>
      <c r="L332" s="239"/>
      <c r="M332" s="240"/>
      <c r="N332" s="241"/>
      <c r="O332" s="241"/>
      <c r="P332" s="241"/>
      <c r="Q332" s="241"/>
      <c r="R332" s="241"/>
      <c r="S332" s="241"/>
      <c r="T332" s="242"/>
      <c r="AT332" s="243" t="s">
        <v>249</v>
      </c>
      <c r="AU332" s="243" t="s">
        <v>81</v>
      </c>
      <c r="AV332" s="12" t="s">
        <v>81</v>
      </c>
      <c r="AW332" s="12" t="s">
        <v>33</v>
      </c>
      <c r="AX332" s="12" t="s">
        <v>72</v>
      </c>
      <c r="AY332" s="243" t="s">
        <v>236</v>
      </c>
    </row>
    <row r="333" s="12" customFormat="1">
      <c r="B333" s="233"/>
      <c r="C333" s="234"/>
      <c r="D333" s="229" t="s">
        <v>249</v>
      </c>
      <c r="E333" s="235" t="s">
        <v>19</v>
      </c>
      <c r="F333" s="236" t="s">
        <v>2374</v>
      </c>
      <c r="G333" s="234"/>
      <c r="H333" s="237">
        <v>46.490000000000002</v>
      </c>
      <c r="I333" s="238"/>
      <c r="J333" s="234"/>
      <c r="K333" s="234"/>
      <c r="L333" s="239"/>
      <c r="M333" s="240"/>
      <c r="N333" s="241"/>
      <c r="O333" s="241"/>
      <c r="P333" s="241"/>
      <c r="Q333" s="241"/>
      <c r="R333" s="241"/>
      <c r="S333" s="241"/>
      <c r="T333" s="242"/>
      <c r="AT333" s="243" t="s">
        <v>249</v>
      </c>
      <c r="AU333" s="243" t="s">
        <v>81</v>
      </c>
      <c r="AV333" s="12" t="s">
        <v>81</v>
      </c>
      <c r="AW333" s="12" t="s">
        <v>33</v>
      </c>
      <c r="AX333" s="12" t="s">
        <v>72</v>
      </c>
      <c r="AY333" s="243" t="s">
        <v>236</v>
      </c>
    </row>
    <row r="334" s="15" customFormat="1">
      <c r="B334" s="283"/>
      <c r="C334" s="284"/>
      <c r="D334" s="229" t="s">
        <v>249</v>
      </c>
      <c r="E334" s="285" t="s">
        <v>19</v>
      </c>
      <c r="F334" s="286" t="s">
        <v>2130</v>
      </c>
      <c r="G334" s="284"/>
      <c r="H334" s="287">
        <v>89.430000000000007</v>
      </c>
      <c r="I334" s="288"/>
      <c r="J334" s="284"/>
      <c r="K334" s="284"/>
      <c r="L334" s="289"/>
      <c r="M334" s="290"/>
      <c r="N334" s="291"/>
      <c r="O334" s="291"/>
      <c r="P334" s="291"/>
      <c r="Q334" s="291"/>
      <c r="R334" s="291"/>
      <c r="S334" s="291"/>
      <c r="T334" s="292"/>
      <c r="AT334" s="293" t="s">
        <v>249</v>
      </c>
      <c r="AU334" s="293" t="s">
        <v>81</v>
      </c>
      <c r="AV334" s="15" t="s">
        <v>243</v>
      </c>
      <c r="AW334" s="15" t="s">
        <v>33</v>
      </c>
      <c r="AX334" s="15" t="s">
        <v>79</v>
      </c>
      <c r="AY334" s="293" t="s">
        <v>236</v>
      </c>
    </row>
    <row r="335" s="1" customFormat="1" ht="16.5" customHeight="1">
      <c r="B335" s="39"/>
      <c r="C335" s="217" t="s">
        <v>619</v>
      </c>
      <c r="D335" s="217" t="s">
        <v>238</v>
      </c>
      <c r="E335" s="218" t="s">
        <v>2375</v>
      </c>
      <c r="F335" s="219" t="s">
        <v>2376</v>
      </c>
      <c r="G335" s="220" t="s">
        <v>241</v>
      </c>
      <c r="H335" s="221">
        <v>23.559999999999999</v>
      </c>
      <c r="I335" s="222"/>
      <c r="J335" s="223">
        <f>ROUND(I335*H335,2)</f>
        <v>0</v>
      </c>
      <c r="K335" s="219" t="s">
        <v>242</v>
      </c>
      <c r="L335" s="44"/>
      <c r="M335" s="224" t="s">
        <v>19</v>
      </c>
      <c r="N335" s="225" t="s">
        <v>43</v>
      </c>
      <c r="O335" s="80"/>
      <c r="P335" s="226">
        <f>O335*H335</f>
        <v>0</v>
      </c>
      <c r="Q335" s="226">
        <v>0</v>
      </c>
      <c r="R335" s="226">
        <f>Q335*H335</f>
        <v>0</v>
      </c>
      <c r="S335" s="226">
        <v>0</v>
      </c>
      <c r="T335" s="227">
        <f>S335*H335</f>
        <v>0</v>
      </c>
      <c r="AR335" s="18" t="s">
        <v>243</v>
      </c>
      <c r="AT335" s="18" t="s">
        <v>238</v>
      </c>
      <c r="AU335" s="18" t="s">
        <v>81</v>
      </c>
      <c r="AY335" s="18" t="s">
        <v>236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79</v>
      </c>
      <c r="BK335" s="228">
        <f>ROUND(I335*H335,2)</f>
        <v>0</v>
      </c>
      <c r="BL335" s="18" t="s">
        <v>243</v>
      </c>
      <c r="BM335" s="18" t="s">
        <v>2377</v>
      </c>
    </row>
    <row r="336" s="1" customFormat="1">
      <c r="B336" s="39"/>
      <c r="C336" s="40"/>
      <c r="D336" s="229" t="s">
        <v>245</v>
      </c>
      <c r="E336" s="40"/>
      <c r="F336" s="230" t="s">
        <v>2378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245</v>
      </c>
      <c r="AU336" s="18" t="s">
        <v>81</v>
      </c>
    </row>
    <row r="337" s="1" customFormat="1">
      <c r="B337" s="39"/>
      <c r="C337" s="40"/>
      <c r="D337" s="229" t="s">
        <v>247</v>
      </c>
      <c r="E337" s="40"/>
      <c r="F337" s="232" t="s">
        <v>2379</v>
      </c>
      <c r="G337" s="40"/>
      <c r="H337" s="40"/>
      <c r="I337" s="144"/>
      <c r="J337" s="40"/>
      <c r="K337" s="40"/>
      <c r="L337" s="44"/>
      <c r="M337" s="231"/>
      <c r="N337" s="80"/>
      <c r="O337" s="80"/>
      <c r="P337" s="80"/>
      <c r="Q337" s="80"/>
      <c r="R337" s="80"/>
      <c r="S337" s="80"/>
      <c r="T337" s="81"/>
      <c r="AT337" s="18" t="s">
        <v>247</v>
      </c>
      <c r="AU337" s="18" t="s">
        <v>81</v>
      </c>
    </row>
    <row r="338" s="12" customFormat="1">
      <c r="B338" s="233"/>
      <c r="C338" s="234"/>
      <c r="D338" s="229" t="s">
        <v>249</v>
      </c>
      <c r="E338" s="235" t="s">
        <v>19</v>
      </c>
      <c r="F338" s="236" t="s">
        <v>2380</v>
      </c>
      <c r="G338" s="234"/>
      <c r="H338" s="237">
        <v>10.060000000000001</v>
      </c>
      <c r="I338" s="238"/>
      <c r="J338" s="234"/>
      <c r="K338" s="234"/>
      <c r="L338" s="239"/>
      <c r="M338" s="240"/>
      <c r="N338" s="241"/>
      <c r="O338" s="241"/>
      <c r="P338" s="241"/>
      <c r="Q338" s="241"/>
      <c r="R338" s="241"/>
      <c r="S338" s="241"/>
      <c r="T338" s="242"/>
      <c r="AT338" s="243" t="s">
        <v>249</v>
      </c>
      <c r="AU338" s="243" t="s">
        <v>81</v>
      </c>
      <c r="AV338" s="12" t="s">
        <v>81</v>
      </c>
      <c r="AW338" s="12" t="s">
        <v>33</v>
      </c>
      <c r="AX338" s="12" t="s">
        <v>72</v>
      </c>
      <c r="AY338" s="243" t="s">
        <v>236</v>
      </c>
    </row>
    <row r="339" s="12" customFormat="1">
      <c r="B339" s="233"/>
      <c r="C339" s="234"/>
      <c r="D339" s="229" t="s">
        <v>249</v>
      </c>
      <c r="E339" s="235" t="s">
        <v>19</v>
      </c>
      <c r="F339" s="236" t="s">
        <v>2381</v>
      </c>
      <c r="G339" s="234"/>
      <c r="H339" s="237">
        <v>13.5</v>
      </c>
      <c r="I339" s="238"/>
      <c r="J339" s="234"/>
      <c r="K339" s="234"/>
      <c r="L339" s="239"/>
      <c r="M339" s="240"/>
      <c r="N339" s="241"/>
      <c r="O339" s="241"/>
      <c r="P339" s="241"/>
      <c r="Q339" s="241"/>
      <c r="R339" s="241"/>
      <c r="S339" s="241"/>
      <c r="T339" s="242"/>
      <c r="AT339" s="243" t="s">
        <v>249</v>
      </c>
      <c r="AU339" s="243" t="s">
        <v>81</v>
      </c>
      <c r="AV339" s="12" t="s">
        <v>81</v>
      </c>
      <c r="AW339" s="12" t="s">
        <v>33</v>
      </c>
      <c r="AX339" s="12" t="s">
        <v>72</v>
      </c>
      <c r="AY339" s="243" t="s">
        <v>236</v>
      </c>
    </row>
    <row r="340" s="15" customFormat="1">
      <c r="B340" s="283"/>
      <c r="C340" s="284"/>
      <c r="D340" s="229" t="s">
        <v>249</v>
      </c>
      <c r="E340" s="285" t="s">
        <v>19</v>
      </c>
      <c r="F340" s="286" t="s">
        <v>2130</v>
      </c>
      <c r="G340" s="284"/>
      <c r="H340" s="287">
        <v>23.559999999999999</v>
      </c>
      <c r="I340" s="288"/>
      <c r="J340" s="284"/>
      <c r="K340" s="284"/>
      <c r="L340" s="289"/>
      <c r="M340" s="290"/>
      <c r="N340" s="291"/>
      <c r="O340" s="291"/>
      <c r="P340" s="291"/>
      <c r="Q340" s="291"/>
      <c r="R340" s="291"/>
      <c r="S340" s="291"/>
      <c r="T340" s="292"/>
      <c r="AT340" s="293" t="s">
        <v>249</v>
      </c>
      <c r="AU340" s="293" t="s">
        <v>81</v>
      </c>
      <c r="AV340" s="15" t="s">
        <v>243</v>
      </c>
      <c r="AW340" s="15" t="s">
        <v>33</v>
      </c>
      <c r="AX340" s="15" t="s">
        <v>79</v>
      </c>
      <c r="AY340" s="293" t="s">
        <v>236</v>
      </c>
    </row>
    <row r="341" s="1" customFormat="1" ht="16.5" customHeight="1">
      <c r="B341" s="39"/>
      <c r="C341" s="217" t="s">
        <v>622</v>
      </c>
      <c r="D341" s="217" t="s">
        <v>238</v>
      </c>
      <c r="E341" s="218" t="s">
        <v>2382</v>
      </c>
      <c r="F341" s="219" t="s">
        <v>2383</v>
      </c>
      <c r="G341" s="220" t="s">
        <v>264</v>
      </c>
      <c r="H341" s="221">
        <v>163.48500000000001</v>
      </c>
      <c r="I341" s="222"/>
      <c r="J341" s="223">
        <f>ROUND(I341*H341,2)</f>
        <v>0</v>
      </c>
      <c r="K341" s="219" t="s">
        <v>242</v>
      </c>
      <c r="L341" s="44"/>
      <c r="M341" s="224" t="s">
        <v>19</v>
      </c>
      <c r="N341" s="225" t="s">
        <v>43</v>
      </c>
      <c r="O341" s="80"/>
      <c r="P341" s="226">
        <f>O341*H341</f>
        <v>0</v>
      </c>
      <c r="Q341" s="226">
        <v>0.00182</v>
      </c>
      <c r="R341" s="226">
        <f>Q341*H341</f>
        <v>0.29754270000000005</v>
      </c>
      <c r="S341" s="226">
        <v>0</v>
      </c>
      <c r="T341" s="227">
        <f>S341*H341</f>
        <v>0</v>
      </c>
      <c r="AR341" s="18" t="s">
        <v>243</v>
      </c>
      <c r="AT341" s="18" t="s">
        <v>238</v>
      </c>
      <c r="AU341" s="18" t="s">
        <v>81</v>
      </c>
      <c r="AY341" s="18" t="s">
        <v>236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79</v>
      </c>
      <c r="BK341" s="228">
        <f>ROUND(I341*H341,2)</f>
        <v>0</v>
      </c>
      <c r="BL341" s="18" t="s">
        <v>243</v>
      </c>
      <c r="BM341" s="18" t="s">
        <v>2384</v>
      </c>
    </row>
    <row r="342" s="1" customFormat="1">
      <c r="B342" s="39"/>
      <c r="C342" s="40"/>
      <c r="D342" s="229" t="s">
        <v>245</v>
      </c>
      <c r="E342" s="40"/>
      <c r="F342" s="230" t="s">
        <v>2385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245</v>
      </c>
      <c r="AU342" s="18" t="s">
        <v>81</v>
      </c>
    </row>
    <row r="343" s="12" customFormat="1">
      <c r="B343" s="233"/>
      <c r="C343" s="234"/>
      <c r="D343" s="229" t="s">
        <v>249</v>
      </c>
      <c r="E343" s="235" t="s">
        <v>19</v>
      </c>
      <c r="F343" s="236" t="s">
        <v>2386</v>
      </c>
      <c r="G343" s="234"/>
      <c r="H343" s="237">
        <v>80.325000000000003</v>
      </c>
      <c r="I343" s="238"/>
      <c r="J343" s="234"/>
      <c r="K343" s="234"/>
      <c r="L343" s="239"/>
      <c r="M343" s="240"/>
      <c r="N343" s="241"/>
      <c r="O343" s="241"/>
      <c r="P343" s="241"/>
      <c r="Q343" s="241"/>
      <c r="R343" s="241"/>
      <c r="S343" s="241"/>
      <c r="T343" s="242"/>
      <c r="AT343" s="243" t="s">
        <v>249</v>
      </c>
      <c r="AU343" s="243" t="s">
        <v>81</v>
      </c>
      <c r="AV343" s="12" t="s">
        <v>81</v>
      </c>
      <c r="AW343" s="12" t="s">
        <v>33</v>
      </c>
      <c r="AX343" s="12" t="s">
        <v>72</v>
      </c>
      <c r="AY343" s="243" t="s">
        <v>236</v>
      </c>
    </row>
    <row r="344" s="12" customFormat="1">
      <c r="B344" s="233"/>
      <c r="C344" s="234"/>
      <c r="D344" s="229" t="s">
        <v>249</v>
      </c>
      <c r="E344" s="235" t="s">
        <v>19</v>
      </c>
      <c r="F344" s="236" t="s">
        <v>2387</v>
      </c>
      <c r="G344" s="234"/>
      <c r="H344" s="237">
        <v>83.159999999999997</v>
      </c>
      <c r="I344" s="238"/>
      <c r="J344" s="234"/>
      <c r="K344" s="234"/>
      <c r="L344" s="239"/>
      <c r="M344" s="240"/>
      <c r="N344" s="241"/>
      <c r="O344" s="241"/>
      <c r="P344" s="241"/>
      <c r="Q344" s="241"/>
      <c r="R344" s="241"/>
      <c r="S344" s="241"/>
      <c r="T344" s="242"/>
      <c r="AT344" s="243" t="s">
        <v>249</v>
      </c>
      <c r="AU344" s="243" t="s">
        <v>81</v>
      </c>
      <c r="AV344" s="12" t="s">
        <v>81</v>
      </c>
      <c r="AW344" s="12" t="s">
        <v>33</v>
      </c>
      <c r="AX344" s="12" t="s">
        <v>72</v>
      </c>
      <c r="AY344" s="243" t="s">
        <v>236</v>
      </c>
    </row>
    <row r="345" s="15" customFormat="1">
      <c r="B345" s="283"/>
      <c r="C345" s="284"/>
      <c r="D345" s="229" t="s">
        <v>249</v>
      </c>
      <c r="E345" s="285" t="s">
        <v>19</v>
      </c>
      <c r="F345" s="286" t="s">
        <v>2130</v>
      </c>
      <c r="G345" s="284"/>
      <c r="H345" s="287">
        <v>163.48500000000001</v>
      </c>
      <c r="I345" s="288"/>
      <c r="J345" s="284"/>
      <c r="K345" s="284"/>
      <c r="L345" s="289"/>
      <c r="M345" s="290"/>
      <c r="N345" s="291"/>
      <c r="O345" s="291"/>
      <c r="P345" s="291"/>
      <c r="Q345" s="291"/>
      <c r="R345" s="291"/>
      <c r="S345" s="291"/>
      <c r="T345" s="292"/>
      <c r="AT345" s="293" t="s">
        <v>249</v>
      </c>
      <c r="AU345" s="293" t="s">
        <v>81</v>
      </c>
      <c r="AV345" s="15" t="s">
        <v>243</v>
      </c>
      <c r="AW345" s="15" t="s">
        <v>33</v>
      </c>
      <c r="AX345" s="15" t="s">
        <v>79</v>
      </c>
      <c r="AY345" s="293" t="s">
        <v>236</v>
      </c>
    </row>
    <row r="346" s="1" customFormat="1" ht="16.5" customHeight="1">
      <c r="B346" s="39"/>
      <c r="C346" s="217" t="s">
        <v>626</v>
      </c>
      <c r="D346" s="217" t="s">
        <v>238</v>
      </c>
      <c r="E346" s="218" t="s">
        <v>2388</v>
      </c>
      <c r="F346" s="219" t="s">
        <v>2389</v>
      </c>
      <c r="G346" s="220" t="s">
        <v>264</v>
      </c>
      <c r="H346" s="221">
        <v>163.48500000000001</v>
      </c>
      <c r="I346" s="222"/>
      <c r="J346" s="223">
        <f>ROUND(I346*H346,2)</f>
        <v>0</v>
      </c>
      <c r="K346" s="219" t="s">
        <v>242</v>
      </c>
      <c r="L346" s="44"/>
      <c r="M346" s="224" t="s">
        <v>19</v>
      </c>
      <c r="N346" s="225" t="s">
        <v>43</v>
      </c>
      <c r="O346" s="80"/>
      <c r="P346" s="226">
        <f>O346*H346</f>
        <v>0</v>
      </c>
      <c r="Q346" s="226">
        <v>4.0000000000000003E-05</v>
      </c>
      <c r="R346" s="226">
        <f>Q346*H346</f>
        <v>0.0065394000000000008</v>
      </c>
      <c r="S346" s="226">
        <v>0</v>
      </c>
      <c r="T346" s="227">
        <f>S346*H346</f>
        <v>0</v>
      </c>
      <c r="AR346" s="18" t="s">
        <v>243</v>
      </c>
      <c r="AT346" s="18" t="s">
        <v>238</v>
      </c>
      <c r="AU346" s="18" t="s">
        <v>81</v>
      </c>
      <c r="AY346" s="18" t="s">
        <v>236</v>
      </c>
      <c r="BE346" s="228">
        <f>IF(N346="základní",J346,0)</f>
        <v>0</v>
      </c>
      <c r="BF346" s="228">
        <f>IF(N346="snížená",J346,0)</f>
        <v>0</v>
      </c>
      <c r="BG346" s="228">
        <f>IF(N346="zákl. přenesená",J346,0)</f>
        <v>0</v>
      </c>
      <c r="BH346" s="228">
        <f>IF(N346="sníž. přenesená",J346,0)</f>
        <v>0</v>
      </c>
      <c r="BI346" s="228">
        <f>IF(N346="nulová",J346,0)</f>
        <v>0</v>
      </c>
      <c r="BJ346" s="18" t="s">
        <v>79</v>
      </c>
      <c r="BK346" s="228">
        <f>ROUND(I346*H346,2)</f>
        <v>0</v>
      </c>
      <c r="BL346" s="18" t="s">
        <v>243</v>
      </c>
      <c r="BM346" s="18" t="s">
        <v>2390</v>
      </c>
    </row>
    <row r="347" s="1" customFormat="1">
      <c r="B347" s="39"/>
      <c r="C347" s="40"/>
      <c r="D347" s="229" t="s">
        <v>245</v>
      </c>
      <c r="E347" s="40"/>
      <c r="F347" s="230" t="s">
        <v>2391</v>
      </c>
      <c r="G347" s="40"/>
      <c r="H347" s="40"/>
      <c r="I347" s="144"/>
      <c r="J347" s="40"/>
      <c r="K347" s="40"/>
      <c r="L347" s="44"/>
      <c r="M347" s="231"/>
      <c r="N347" s="80"/>
      <c r="O347" s="80"/>
      <c r="P347" s="80"/>
      <c r="Q347" s="80"/>
      <c r="R347" s="80"/>
      <c r="S347" s="80"/>
      <c r="T347" s="81"/>
      <c r="AT347" s="18" t="s">
        <v>245</v>
      </c>
      <c r="AU347" s="18" t="s">
        <v>81</v>
      </c>
    </row>
    <row r="348" s="1" customFormat="1" ht="16.5" customHeight="1">
      <c r="B348" s="39"/>
      <c r="C348" s="217" t="s">
        <v>633</v>
      </c>
      <c r="D348" s="217" t="s">
        <v>238</v>
      </c>
      <c r="E348" s="218" t="s">
        <v>2392</v>
      </c>
      <c r="F348" s="219" t="s">
        <v>2393</v>
      </c>
      <c r="G348" s="220" t="s">
        <v>264</v>
      </c>
      <c r="H348" s="221">
        <v>253.27099999999999</v>
      </c>
      <c r="I348" s="222"/>
      <c r="J348" s="223">
        <f>ROUND(I348*H348,2)</f>
        <v>0</v>
      </c>
      <c r="K348" s="219" t="s">
        <v>242</v>
      </c>
      <c r="L348" s="44"/>
      <c r="M348" s="224" t="s">
        <v>19</v>
      </c>
      <c r="N348" s="225" t="s">
        <v>43</v>
      </c>
      <c r="O348" s="80"/>
      <c r="P348" s="226">
        <f>O348*H348</f>
        <v>0</v>
      </c>
      <c r="Q348" s="226">
        <v>0.00132</v>
      </c>
      <c r="R348" s="226">
        <f>Q348*H348</f>
        <v>0.33431771999999998</v>
      </c>
      <c r="S348" s="226">
        <v>0</v>
      </c>
      <c r="T348" s="227">
        <f>S348*H348</f>
        <v>0</v>
      </c>
      <c r="AR348" s="18" t="s">
        <v>243</v>
      </c>
      <c r="AT348" s="18" t="s">
        <v>238</v>
      </c>
      <c r="AU348" s="18" t="s">
        <v>81</v>
      </c>
      <c r="AY348" s="18" t="s">
        <v>236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8" t="s">
        <v>79</v>
      </c>
      <c r="BK348" s="228">
        <f>ROUND(I348*H348,2)</f>
        <v>0</v>
      </c>
      <c r="BL348" s="18" t="s">
        <v>243</v>
      </c>
      <c r="BM348" s="18" t="s">
        <v>2394</v>
      </c>
    </row>
    <row r="349" s="1" customFormat="1">
      <c r="B349" s="39"/>
      <c r="C349" s="40"/>
      <c r="D349" s="229" t="s">
        <v>245</v>
      </c>
      <c r="E349" s="40"/>
      <c r="F349" s="230" t="s">
        <v>2395</v>
      </c>
      <c r="G349" s="40"/>
      <c r="H349" s="40"/>
      <c r="I349" s="144"/>
      <c r="J349" s="40"/>
      <c r="K349" s="40"/>
      <c r="L349" s="44"/>
      <c r="M349" s="231"/>
      <c r="N349" s="80"/>
      <c r="O349" s="80"/>
      <c r="P349" s="80"/>
      <c r="Q349" s="80"/>
      <c r="R349" s="80"/>
      <c r="S349" s="80"/>
      <c r="T349" s="81"/>
      <c r="AT349" s="18" t="s">
        <v>245</v>
      </c>
      <c r="AU349" s="18" t="s">
        <v>81</v>
      </c>
    </row>
    <row r="350" s="13" customFormat="1">
      <c r="B350" s="250"/>
      <c r="C350" s="251"/>
      <c r="D350" s="229" t="s">
        <v>249</v>
      </c>
      <c r="E350" s="252" t="s">
        <v>19</v>
      </c>
      <c r="F350" s="253" t="s">
        <v>2396</v>
      </c>
      <c r="G350" s="251"/>
      <c r="H350" s="252" t="s">
        <v>19</v>
      </c>
      <c r="I350" s="254"/>
      <c r="J350" s="251"/>
      <c r="K350" s="251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249</v>
      </c>
      <c r="AU350" s="259" t="s">
        <v>81</v>
      </c>
      <c r="AV350" s="13" t="s">
        <v>79</v>
      </c>
      <c r="AW350" s="13" t="s">
        <v>33</v>
      </c>
      <c r="AX350" s="13" t="s">
        <v>72</v>
      </c>
      <c r="AY350" s="259" t="s">
        <v>236</v>
      </c>
    </row>
    <row r="351" s="12" customFormat="1">
      <c r="B351" s="233"/>
      <c r="C351" s="234"/>
      <c r="D351" s="229" t="s">
        <v>249</v>
      </c>
      <c r="E351" s="235" t="s">
        <v>19</v>
      </c>
      <c r="F351" s="236" t="s">
        <v>2397</v>
      </c>
      <c r="G351" s="234"/>
      <c r="H351" s="237">
        <v>66.900000000000006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AT351" s="243" t="s">
        <v>249</v>
      </c>
      <c r="AU351" s="243" t="s">
        <v>81</v>
      </c>
      <c r="AV351" s="12" t="s">
        <v>81</v>
      </c>
      <c r="AW351" s="12" t="s">
        <v>33</v>
      </c>
      <c r="AX351" s="12" t="s">
        <v>72</v>
      </c>
      <c r="AY351" s="243" t="s">
        <v>236</v>
      </c>
    </row>
    <row r="352" s="12" customFormat="1">
      <c r="B352" s="233"/>
      <c r="C352" s="234"/>
      <c r="D352" s="229" t="s">
        <v>249</v>
      </c>
      <c r="E352" s="235" t="s">
        <v>19</v>
      </c>
      <c r="F352" s="236" t="s">
        <v>2398</v>
      </c>
      <c r="G352" s="234"/>
      <c r="H352" s="237">
        <v>4.8250000000000002</v>
      </c>
      <c r="I352" s="238"/>
      <c r="J352" s="234"/>
      <c r="K352" s="234"/>
      <c r="L352" s="239"/>
      <c r="M352" s="240"/>
      <c r="N352" s="241"/>
      <c r="O352" s="241"/>
      <c r="P352" s="241"/>
      <c r="Q352" s="241"/>
      <c r="R352" s="241"/>
      <c r="S352" s="241"/>
      <c r="T352" s="242"/>
      <c r="AT352" s="243" t="s">
        <v>249</v>
      </c>
      <c r="AU352" s="243" t="s">
        <v>81</v>
      </c>
      <c r="AV352" s="12" t="s">
        <v>81</v>
      </c>
      <c r="AW352" s="12" t="s">
        <v>33</v>
      </c>
      <c r="AX352" s="12" t="s">
        <v>72</v>
      </c>
      <c r="AY352" s="243" t="s">
        <v>236</v>
      </c>
    </row>
    <row r="353" s="12" customFormat="1">
      <c r="B353" s="233"/>
      <c r="C353" s="234"/>
      <c r="D353" s="229" t="s">
        <v>249</v>
      </c>
      <c r="E353" s="235" t="s">
        <v>19</v>
      </c>
      <c r="F353" s="236" t="s">
        <v>2399</v>
      </c>
      <c r="G353" s="234"/>
      <c r="H353" s="237">
        <v>77.200000000000003</v>
      </c>
      <c r="I353" s="238"/>
      <c r="J353" s="234"/>
      <c r="K353" s="234"/>
      <c r="L353" s="239"/>
      <c r="M353" s="240"/>
      <c r="N353" s="241"/>
      <c r="O353" s="241"/>
      <c r="P353" s="241"/>
      <c r="Q353" s="241"/>
      <c r="R353" s="241"/>
      <c r="S353" s="241"/>
      <c r="T353" s="242"/>
      <c r="AT353" s="243" t="s">
        <v>249</v>
      </c>
      <c r="AU353" s="243" t="s">
        <v>81</v>
      </c>
      <c r="AV353" s="12" t="s">
        <v>81</v>
      </c>
      <c r="AW353" s="12" t="s">
        <v>33</v>
      </c>
      <c r="AX353" s="12" t="s">
        <v>72</v>
      </c>
      <c r="AY353" s="243" t="s">
        <v>236</v>
      </c>
    </row>
    <row r="354" s="12" customFormat="1">
      <c r="B354" s="233"/>
      <c r="C354" s="234"/>
      <c r="D354" s="229" t="s">
        <v>249</v>
      </c>
      <c r="E354" s="235" t="s">
        <v>19</v>
      </c>
      <c r="F354" s="236" t="s">
        <v>2400</v>
      </c>
      <c r="G354" s="234"/>
      <c r="H354" s="237">
        <v>5.1349999999999998</v>
      </c>
      <c r="I354" s="238"/>
      <c r="J354" s="234"/>
      <c r="K354" s="234"/>
      <c r="L354" s="239"/>
      <c r="M354" s="240"/>
      <c r="N354" s="241"/>
      <c r="O354" s="241"/>
      <c r="P354" s="241"/>
      <c r="Q354" s="241"/>
      <c r="R354" s="241"/>
      <c r="S354" s="241"/>
      <c r="T354" s="242"/>
      <c r="AT354" s="243" t="s">
        <v>249</v>
      </c>
      <c r="AU354" s="243" t="s">
        <v>81</v>
      </c>
      <c r="AV354" s="12" t="s">
        <v>81</v>
      </c>
      <c r="AW354" s="12" t="s">
        <v>33</v>
      </c>
      <c r="AX354" s="12" t="s">
        <v>72</v>
      </c>
      <c r="AY354" s="243" t="s">
        <v>236</v>
      </c>
    </row>
    <row r="355" s="14" customFormat="1">
      <c r="B355" s="272"/>
      <c r="C355" s="273"/>
      <c r="D355" s="229" t="s">
        <v>249</v>
      </c>
      <c r="E355" s="274" t="s">
        <v>19</v>
      </c>
      <c r="F355" s="275" t="s">
        <v>2128</v>
      </c>
      <c r="G355" s="273"/>
      <c r="H355" s="276">
        <v>154.06</v>
      </c>
      <c r="I355" s="277"/>
      <c r="J355" s="273"/>
      <c r="K355" s="273"/>
      <c r="L355" s="278"/>
      <c r="M355" s="279"/>
      <c r="N355" s="280"/>
      <c r="O355" s="280"/>
      <c r="P355" s="280"/>
      <c r="Q355" s="280"/>
      <c r="R355" s="280"/>
      <c r="S355" s="280"/>
      <c r="T355" s="281"/>
      <c r="AT355" s="282" t="s">
        <v>249</v>
      </c>
      <c r="AU355" s="282" t="s">
        <v>81</v>
      </c>
      <c r="AV355" s="14" t="s">
        <v>101</v>
      </c>
      <c r="AW355" s="14" t="s">
        <v>33</v>
      </c>
      <c r="AX355" s="14" t="s">
        <v>72</v>
      </c>
      <c r="AY355" s="282" t="s">
        <v>236</v>
      </c>
    </row>
    <row r="356" s="13" customFormat="1">
      <c r="B356" s="250"/>
      <c r="C356" s="251"/>
      <c r="D356" s="229" t="s">
        <v>249</v>
      </c>
      <c r="E356" s="252" t="s">
        <v>19</v>
      </c>
      <c r="F356" s="253" t="s">
        <v>2401</v>
      </c>
      <c r="G356" s="251"/>
      <c r="H356" s="252" t="s">
        <v>19</v>
      </c>
      <c r="I356" s="254"/>
      <c r="J356" s="251"/>
      <c r="K356" s="251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249</v>
      </c>
      <c r="AU356" s="259" t="s">
        <v>81</v>
      </c>
      <c r="AV356" s="13" t="s">
        <v>79</v>
      </c>
      <c r="AW356" s="13" t="s">
        <v>33</v>
      </c>
      <c r="AX356" s="13" t="s">
        <v>72</v>
      </c>
      <c r="AY356" s="259" t="s">
        <v>236</v>
      </c>
    </row>
    <row r="357" s="12" customFormat="1">
      <c r="B357" s="233"/>
      <c r="C357" s="234"/>
      <c r="D357" s="229" t="s">
        <v>249</v>
      </c>
      <c r="E357" s="235" t="s">
        <v>19</v>
      </c>
      <c r="F357" s="236" t="s">
        <v>2402</v>
      </c>
      <c r="G357" s="234"/>
      <c r="H357" s="237">
        <v>41.933999999999998</v>
      </c>
      <c r="I357" s="238"/>
      <c r="J357" s="234"/>
      <c r="K357" s="234"/>
      <c r="L357" s="239"/>
      <c r="M357" s="240"/>
      <c r="N357" s="241"/>
      <c r="O357" s="241"/>
      <c r="P357" s="241"/>
      <c r="Q357" s="241"/>
      <c r="R357" s="241"/>
      <c r="S357" s="241"/>
      <c r="T357" s="242"/>
      <c r="AT357" s="243" t="s">
        <v>249</v>
      </c>
      <c r="AU357" s="243" t="s">
        <v>81</v>
      </c>
      <c r="AV357" s="12" t="s">
        <v>81</v>
      </c>
      <c r="AW357" s="12" t="s">
        <v>33</v>
      </c>
      <c r="AX357" s="12" t="s">
        <v>72</v>
      </c>
      <c r="AY357" s="243" t="s">
        <v>236</v>
      </c>
    </row>
    <row r="358" s="12" customFormat="1">
      <c r="B358" s="233"/>
      <c r="C358" s="234"/>
      <c r="D358" s="229" t="s">
        <v>249</v>
      </c>
      <c r="E358" s="235" t="s">
        <v>19</v>
      </c>
      <c r="F358" s="236" t="s">
        <v>2403</v>
      </c>
      <c r="G358" s="234"/>
      <c r="H358" s="237">
        <v>1.3160000000000001</v>
      </c>
      <c r="I358" s="238"/>
      <c r="J358" s="234"/>
      <c r="K358" s="234"/>
      <c r="L358" s="239"/>
      <c r="M358" s="240"/>
      <c r="N358" s="241"/>
      <c r="O358" s="241"/>
      <c r="P358" s="241"/>
      <c r="Q358" s="241"/>
      <c r="R358" s="241"/>
      <c r="S358" s="241"/>
      <c r="T358" s="242"/>
      <c r="AT358" s="243" t="s">
        <v>249</v>
      </c>
      <c r="AU358" s="243" t="s">
        <v>81</v>
      </c>
      <c r="AV358" s="12" t="s">
        <v>81</v>
      </c>
      <c r="AW358" s="12" t="s">
        <v>33</v>
      </c>
      <c r="AX358" s="12" t="s">
        <v>72</v>
      </c>
      <c r="AY358" s="243" t="s">
        <v>236</v>
      </c>
    </row>
    <row r="359" s="12" customFormat="1">
      <c r="B359" s="233"/>
      <c r="C359" s="234"/>
      <c r="D359" s="229" t="s">
        <v>249</v>
      </c>
      <c r="E359" s="235" t="s">
        <v>19</v>
      </c>
      <c r="F359" s="236" t="s">
        <v>2404</v>
      </c>
      <c r="G359" s="234"/>
      <c r="H359" s="237">
        <v>1.321</v>
      </c>
      <c r="I359" s="238"/>
      <c r="J359" s="234"/>
      <c r="K359" s="234"/>
      <c r="L359" s="239"/>
      <c r="M359" s="240"/>
      <c r="N359" s="241"/>
      <c r="O359" s="241"/>
      <c r="P359" s="241"/>
      <c r="Q359" s="241"/>
      <c r="R359" s="241"/>
      <c r="S359" s="241"/>
      <c r="T359" s="242"/>
      <c r="AT359" s="243" t="s">
        <v>249</v>
      </c>
      <c r="AU359" s="243" t="s">
        <v>81</v>
      </c>
      <c r="AV359" s="12" t="s">
        <v>81</v>
      </c>
      <c r="AW359" s="12" t="s">
        <v>33</v>
      </c>
      <c r="AX359" s="12" t="s">
        <v>72</v>
      </c>
      <c r="AY359" s="243" t="s">
        <v>236</v>
      </c>
    </row>
    <row r="360" s="12" customFormat="1">
      <c r="B360" s="233"/>
      <c r="C360" s="234"/>
      <c r="D360" s="229" t="s">
        <v>249</v>
      </c>
      <c r="E360" s="235" t="s">
        <v>19</v>
      </c>
      <c r="F360" s="236" t="s">
        <v>2405</v>
      </c>
      <c r="G360" s="234"/>
      <c r="H360" s="237">
        <v>45.881</v>
      </c>
      <c r="I360" s="238"/>
      <c r="J360" s="234"/>
      <c r="K360" s="234"/>
      <c r="L360" s="239"/>
      <c r="M360" s="240"/>
      <c r="N360" s="241"/>
      <c r="O360" s="241"/>
      <c r="P360" s="241"/>
      <c r="Q360" s="241"/>
      <c r="R360" s="241"/>
      <c r="S360" s="241"/>
      <c r="T360" s="242"/>
      <c r="AT360" s="243" t="s">
        <v>249</v>
      </c>
      <c r="AU360" s="243" t="s">
        <v>81</v>
      </c>
      <c r="AV360" s="12" t="s">
        <v>81</v>
      </c>
      <c r="AW360" s="12" t="s">
        <v>33</v>
      </c>
      <c r="AX360" s="12" t="s">
        <v>72</v>
      </c>
      <c r="AY360" s="243" t="s">
        <v>236</v>
      </c>
    </row>
    <row r="361" s="12" customFormat="1">
      <c r="B361" s="233"/>
      <c r="C361" s="234"/>
      <c r="D361" s="229" t="s">
        <v>249</v>
      </c>
      <c r="E361" s="235" t="s">
        <v>19</v>
      </c>
      <c r="F361" s="236" t="s">
        <v>2406</v>
      </c>
      <c r="G361" s="234"/>
      <c r="H361" s="237">
        <v>3.0379999999999998</v>
      </c>
      <c r="I361" s="238"/>
      <c r="J361" s="234"/>
      <c r="K361" s="234"/>
      <c r="L361" s="239"/>
      <c r="M361" s="240"/>
      <c r="N361" s="241"/>
      <c r="O361" s="241"/>
      <c r="P361" s="241"/>
      <c r="Q361" s="241"/>
      <c r="R361" s="241"/>
      <c r="S361" s="241"/>
      <c r="T361" s="242"/>
      <c r="AT361" s="243" t="s">
        <v>249</v>
      </c>
      <c r="AU361" s="243" t="s">
        <v>81</v>
      </c>
      <c r="AV361" s="12" t="s">
        <v>81</v>
      </c>
      <c r="AW361" s="12" t="s">
        <v>33</v>
      </c>
      <c r="AX361" s="12" t="s">
        <v>72</v>
      </c>
      <c r="AY361" s="243" t="s">
        <v>236</v>
      </c>
    </row>
    <row r="362" s="12" customFormat="1">
      <c r="B362" s="233"/>
      <c r="C362" s="234"/>
      <c r="D362" s="229" t="s">
        <v>249</v>
      </c>
      <c r="E362" s="235" t="s">
        <v>19</v>
      </c>
      <c r="F362" s="236" t="s">
        <v>2407</v>
      </c>
      <c r="G362" s="234"/>
      <c r="H362" s="237">
        <v>0.499</v>
      </c>
      <c r="I362" s="238"/>
      <c r="J362" s="234"/>
      <c r="K362" s="234"/>
      <c r="L362" s="239"/>
      <c r="M362" s="240"/>
      <c r="N362" s="241"/>
      <c r="O362" s="241"/>
      <c r="P362" s="241"/>
      <c r="Q362" s="241"/>
      <c r="R362" s="241"/>
      <c r="S362" s="241"/>
      <c r="T362" s="242"/>
      <c r="AT362" s="243" t="s">
        <v>249</v>
      </c>
      <c r="AU362" s="243" t="s">
        <v>81</v>
      </c>
      <c r="AV362" s="12" t="s">
        <v>81</v>
      </c>
      <c r="AW362" s="12" t="s">
        <v>33</v>
      </c>
      <c r="AX362" s="12" t="s">
        <v>72</v>
      </c>
      <c r="AY362" s="243" t="s">
        <v>236</v>
      </c>
    </row>
    <row r="363" s="12" customFormat="1">
      <c r="B363" s="233"/>
      <c r="C363" s="234"/>
      <c r="D363" s="229" t="s">
        <v>249</v>
      </c>
      <c r="E363" s="235" t="s">
        <v>19</v>
      </c>
      <c r="F363" s="236" t="s">
        <v>2408</v>
      </c>
      <c r="G363" s="234"/>
      <c r="H363" s="237">
        <v>1.222</v>
      </c>
      <c r="I363" s="238"/>
      <c r="J363" s="234"/>
      <c r="K363" s="234"/>
      <c r="L363" s="239"/>
      <c r="M363" s="240"/>
      <c r="N363" s="241"/>
      <c r="O363" s="241"/>
      <c r="P363" s="241"/>
      <c r="Q363" s="241"/>
      <c r="R363" s="241"/>
      <c r="S363" s="241"/>
      <c r="T363" s="242"/>
      <c r="AT363" s="243" t="s">
        <v>249</v>
      </c>
      <c r="AU363" s="243" t="s">
        <v>81</v>
      </c>
      <c r="AV363" s="12" t="s">
        <v>81</v>
      </c>
      <c r="AW363" s="12" t="s">
        <v>33</v>
      </c>
      <c r="AX363" s="12" t="s">
        <v>72</v>
      </c>
      <c r="AY363" s="243" t="s">
        <v>236</v>
      </c>
    </row>
    <row r="364" s="12" customFormat="1">
      <c r="B364" s="233"/>
      <c r="C364" s="234"/>
      <c r="D364" s="229" t="s">
        <v>249</v>
      </c>
      <c r="E364" s="235" t="s">
        <v>19</v>
      </c>
      <c r="F364" s="236" t="s">
        <v>2409</v>
      </c>
      <c r="G364" s="234"/>
      <c r="H364" s="237">
        <v>4</v>
      </c>
      <c r="I364" s="238"/>
      <c r="J364" s="234"/>
      <c r="K364" s="234"/>
      <c r="L364" s="239"/>
      <c r="M364" s="240"/>
      <c r="N364" s="241"/>
      <c r="O364" s="241"/>
      <c r="P364" s="241"/>
      <c r="Q364" s="241"/>
      <c r="R364" s="241"/>
      <c r="S364" s="241"/>
      <c r="T364" s="242"/>
      <c r="AT364" s="243" t="s">
        <v>249</v>
      </c>
      <c r="AU364" s="243" t="s">
        <v>81</v>
      </c>
      <c r="AV364" s="12" t="s">
        <v>81</v>
      </c>
      <c r="AW364" s="12" t="s">
        <v>33</v>
      </c>
      <c r="AX364" s="12" t="s">
        <v>72</v>
      </c>
      <c r="AY364" s="243" t="s">
        <v>236</v>
      </c>
    </row>
    <row r="365" s="14" customFormat="1">
      <c r="B365" s="272"/>
      <c r="C365" s="273"/>
      <c r="D365" s="229" t="s">
        <v>249</v>
      </c>
      <c r="E365" s="274" t="s">
        <v>19</v>
      </c>
      <c r="F365" s="275" t="s">
        <v>2128</v>
      </c>
      <c r="G365" s="273"/>
      <c r="H365" s="276">
        <v>99.210999999999999</v>
      </c>
      <c r="I365" s="277"/>
      <c r="J365" s="273"/>
      <c r="K365" s="273"/>
      <c r="L365" s="278"/>
      <c r="M365" s="279"/>
      <c r="N365" s="280"/>
      <c r="O365" s="280"/>
      <c r="P365" s="280"/>
      <c r="Q365" s="280"/>
      <c r="R365" s="280"/>
      <c r="S365" s="280"/>
      <c r="T365" s="281"/>
      <c r="AT365" s="282" t="s">
        <v>249</v>
      </c>
      <c r="AU365" s="282" t="s">
        <v>81</v>
      </c>
      <c r="AV365" s="14" t="s">
        <v>101</v>
      </c>
      <c r="AW365" s="14" t="s">
        <v>33</v>
      </c>
      <c r="AX365" s="14" t="s">
        <v>72</v>
      </c>
      <c r="AY365" s="282" t="s">
        <v>236</v>
      </c>
    </row>
    <row r="366" s="15" customFormat="1">
      <c r="B366" s="283"/>
      <c r="C366" s="284"/>
      <c r="D366" s="229" t="s">
        <v>249</v>
      </c>
      <c r="E366" s="285" t="s">
        <v>19</v>
      </c>
      <c r="F366" s="286" t="s">
        <v>2130</v>
      </c>
      <c r="G366" s="284"/>
      <c r="H366" s="287">
        <v>253.27099999999999</v>
      </c>
      <c r="I366" s="288"/>
      <c r="J366" s="284"/>
      <c r="K366" s="284"/>
      <c r="L366" s="289"/>
      <c r="M366" s="290"/>
      <c r="N366" s="291"/>
      <c r="O366" s="291"/>
      <c r="P366" s="291"/>
      <c r="Q366" s="291"/>
      <c r="R366" s="291"/>
      <c r="S366" s="291"/>
      <c r="T366" s="292"/>
      <c r="AT366" s="293" t="s">
        <v>249</v>
      </c>
      <c r="AU366" s="293" t="s">
        <v>81</v>
      </c>
      <c r="AV366" s="15" t="s">
        <v>243</v>
      </c>
      <c r="AW366" s="15" t="s">
        <v>33</v>
      </c>
      <c r="AX366" s="15" t="s">
        <v>79</v>
      </c>
      <c r="AY366" s="293" t="s">
        <v>236</v>
      </c>
    </row>
    <row r="367" s="1" customFormat="1" ht="16.5" customHeight="1">
      <c r="B367" s="39"/>
      <c r="C367" s="217" t="s">
        <v>636</v>
      </c>
      <c r="D367" s="217" t="s">
        <v>238</v>
      </c>
      <c r="E367" s="218" t="s">
        <v>2410</v>
      </c>
      <c r="F367" s="219" t="s">
        <v>2411</v>
      </c>
      <c r="G367" s="220" t="s">
        <v>264</v>
      </c>
      <c r="H367" s="221">
        <v>253.27099999999999</v>
      </c>
      <c r="I367" s="222"/>
      <c r="J367" s="223">
        <f>ROUND(I367*H367,2)</f>
        <v>0</v>
      </c>
      <c r="K367" s="219" t="s">
        <v>242</v>
      </c>
      <c r="L367" s="44"/>
      <c r="M367" s="224" t="s">
        <v>19</v>
      </c>
      <c r="N367" s="225" t="s">
        <v>43</v>
      </c>
      <c r="O367" s="80"/>
      <c r="P367" s="226">
        <f>O367*H367</f>
        <v>0</v>
      </c>
      <c r="Q367" s="226">
        <v>4.0000000000000003E-05</v>
      </c>
      <c r="R367" s="226">
        <f>Q367*H367</f>
        <v>0.01013084</v>
      </c>
      <c r="S367" s="226">
        <v>0</v>
      </c>
      <c r="T367" s="227">
        <f>S367*H367</f>
        <v>0</v>
      </c>
      <c r="AR367" s="18" t="s">
        <v>243</v>
      </c>
      <c r="AT367" s="18" t="s">
        <v>238</v>
      </c>
      <c r="AU367" s="18" t="s">
        <v>81</v>
      </c>
      <c r="AY367" s="18" t="s">
        <v>236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79</v>
      </c>
      <c r="BK367" s="228">
        <f>ROUND(I367*H367,2)</f>
        <v>0</v>
      </c>
      <c r="BL367" s="18" t="s">
        <v>243</v>
      </c>
      <c r="BM367" s="18" t="s">
        <v>2412</v>
      </c>
    </row>
    <row r="368" s="1" customFormat="1">
      <c r="B368" s="39"/>
      <c r="C368" s="40"/>
      <c r="D368" s="229" t="s">
        <v>245</v>
      </c>
      <c r="E368" s="40"/>
      <c r="F368" s="230" t="s">
        <v>2413</v>
      </c>
      <c r="G368" s="40"/>
      <c r="H368" s="40"/>
      <c r="I368" s="144"/>
      <c r="J368" s="40"/>
      <c r="K368" s="40"/>
      <c r="L368" s="44"/>
      <c r="M368" s="231"/>
      <c r="N368" s="80"/>
      <c r="O368" s="80"/>
      <c r="P368" s="80"/>
      <c r="Q368" s="80"/>
      <c r="R368" s="80"/>
      <c r="S368" s="80"/>
      <c r="T368" s="81"/>
      <c r="AT368" s="18" t="s">
        <v>245</v>
      </c>
      <c r="AU368" s="18" t="s">
        <v>81</v>
      </c>
    </row>
    <row r="369" s="1" customFormat="1" ht="16.5" customHeight="1">
      <c r="B369" s="39"/>
      <c r="C369" s="217" t="s">
        <v>640</v>
      </c>
      <c r="D369" s="217" t="s">
        <v>238</v>
      </c>
      <c r="E369" s="218" t="s">
        <v>2414</v>
      </c>
      <c r="F369" s="219" t="s">
        <v>2415</v>
      </c>
      <c r="G369" s="220" t="s">
        <v>276</v>
      </c>
      <c r="H369" s="221">
        <v>20</v>
      </c>
      <c r="I369" s="222"/>
      <c r="J369" s="223">
        <f>ROUND(I369*H369,2)</f>
        <v>0</v>
      </c>
      <c r="K369" s="219" t="s">
        <v>242</v>
      </c>
      <c r="L369" s="44"/>
      <c r="M369" s="224" t="s">
        <v>19</v>
      </c>
      <c r="N369" s="225" t="s">
        <v>43</v>
      </c>
      <c r="O369" s="80"/>
      <c r="P369" s="226">
        <f>O369*H369</f>
        <v>0</v>
      </c>
      <c r="Q369" s="226">
        <v>0.0083999999999999995</v>
      </c>
      <c r="R369" s="226">
        <f>Q369*H369</f>
        <v>0.16799999999999998</v>
      </c>
      <c r="S369" s="226">
        <v>0</v>
      </c>
      <c r="T369" s="227">
        <f>S369*H369</f>
        <v>0</v>
      </c>
      <c r="AR369" s="18" t="s">
        <v>243</v>
      </c>
      <c r="AT369" s="18" t="s">
        <v>238</v>
      </c>
      <c r="AU369" s="18" t="s">
        <v>81</v>
      </c>
      <c r="AY369" s="18" t="s">
        <v>236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8" t="s">
        <v>79</v>
      </c>
      <c r="BK369" s="228">
        <f>ROUND(I369*H369,2)</f>
        <v>0</v>
      </c>
      <c r="BL369" s="18" t="s">
        <v>243</v>
      </c>
      <c r="BM369" s="18" t="s">
        <v>2416</v>
      </c>
    </row>
    <row r="370" s="1" customFormat="1">
      <c r="B370" s="39"/>
      <c r="C370" s="40"/>
      <c r="D370" s="229" t="s">
        <v>245</v>
      </c>
      <c r="E370" s="40"/>
      <c r="F370" s="230" t="s">
        <v>2415</v>
      </c>
      <c r="G370" s="40"/>
      <c r="H370" s="40"/>
      <c r="I370" s="144"/>
      <c r="J370" s="40"/>
      <c r="K370" s="40"/>
      <c r="L370" s="44"/>
      <c r="M370" s="231"/>
      <c r="N370" s="80"/>
      <c r="O370" s="80"/>
      <c r="P370" s="80"/>
      <c r="Q370" s="80"/>
      <c r="R370" s="80"/>
      <c r="S370" s="80"/>
      <c r="T370" s="81"/>
      <c r="AT370" s="18" t="s">
        <v>245</v>
      </c>
      <c r="AU370" s="18" t="s">
        <v>81</v>
      </c>
    </row>
    <row r="371" s="12" customFormat="1">
      <c r="B371" s="233"/>
      <c r="C371" s="234"/>
      <c r="D371" s="229" t="s">
        <v>249</v>
      </c>
      <c r="E371" s="235" t="s">
        <v>19</v>
      </c>
      <c r="F371" s="236" t="s">
        <v>2417</v>
      </c>
      <c r="G371" s="234"/>
      <c r="H371" s="237">
        <v>4</v>
      </c>
      <c r="I371" s="238"/>
      <c r="J371" s="234"/>
      <c r="K371" s="234"/>
      <c r="L371" s="239"/>
      <c r="M371" s="240"/>
      <c r="N371" s="241"/>
      <c r="O371" s="241"/>
      <c r="P371" s="241"/>
      <c r="Q371" s="241"/>
      <c r="R371" s="241"/>
      <c r="S371" s="241"/>
      <c r="T371" s="242"/>
      <c r="AT371" s="243" t="s">
        <v>249</v>
      </c>
      <c r="AU371" s="243" t="s">
        <v>81</v>
      </c>
      <c r="AV371" s="12" t="s">
        <v>81</v>
      </c>
      <c r="AW371" s="12" t="s">
        <v>33</v>
      </c>
      <c r="AX371" s="12" t="s">
        <v>72</v>
      </c>
      <c r="AY371" s="243" t="s">
        <v>236</v>
      </c>
    </row>
    <row r="372" s="12" customFormat="1">
      <c r="B372" s="233"/>
      <c r="C372" s="234"/>
      <c r="D372" s="229" t="s">
        <v>249</v>
      </c>
      <c r="E372" s="235" t="s">
        <v>19</v>
      </c>
      <c r="F372" s="236" t="s">
        <v>2418</v>
      </c>
      <c r="G372" s="234"/>
      <c r="H372" s="237">
        <v>4</v>
      </c>
      <c r="I372" s="238"/>
      <c r="J372" s="234"/>
      <c r="K372" s="234"/>
      <c r="L372" s="239"/>
      <c r="M372" s="240"/>
      <c r="N372" s="241"/>
      <c r="O372" s="241"/>
      <c r="P372" s="241"/>
      <c r="Q372" s="241"/>
      <c r="R372" s="241"/>
      <c r="S372" s="241"/>
      <c r="T372" s="242"/>
      <c r="AT372" s="243" t="s">
        <v>249</v>
      </c>
      <c r="AU372" s="243" t="s">
        <v>81</v>
      </c>
      <c r="AV372" s="12" t="s">
        <v>81</v>
      </c>
      <c r="AW372" s="12" t="s">
        <v>33</v>
      </c>
      <c r="AX372" s="12" t="s">
        <v>72</v>
      </c>
      <c r="AY372" s="243" t="s">
        <v>236</v>
      </c>
    </row>
    <row r="373" s="12" customFormat="1">
      <c r="B373" s="233"/>
      <c r="C373" s="234"/>
      <c r="D373" s="229" t="s">
        <v>249</v>
      </c>
      <c r="E373" s="235" t="s">
        <v>19</v>
      </c>
      <c r="F373" s="236" t="s">
        <v>2419</v>
      </c>
      <c r="G373" s="234"/>
      <c r="H373" s="237">
        <v>10</v>
      </c>
      <c r="I373" s="238"/>
      <c r="J373" s="234"/>
      <c r="K373" s="234"/>
      <c r="L373" s="239"/>
      <c r="M373" s="240"/>
      <c r="N373" s="241"/>
      <c r="O373" s="241"/>
      <c r="P373" s="241"/>
      <c r="Q373" s="241"/>
      <c r="R373" s="241"/>
      <c r="S373" s="241"/>
      <c r="T373" s="242"/>
      <c r="AT373" s="243" t="s">
        <v>249</v>
      </c>
      <c r="AU373" s="243" t="s">
        <v>81</v>
      </c>
      <c r="AV373" s="12" t="s">
        <v>81</v>
      </c>
      <c r="AW373" s="12" t="s">
        <v>33</v>
      </c>
      <c r="AX373" s="12" t="s">
        <v>72</v>
      </c>
      <c r="AY373" s="243" t="s">
        <v>236</v>
      </c>
    </row>
    <row r="374" s="12" customFormat="1">
      <c r="B374" s="233"/>
      <c r="C374" s="234"/>
      <c r="D374" s="229" t="s">
        <v>249</v>
      </c>
      <c r="E374" s="235" t="s">
        <v>19</v>
      </c>
      <c r="F374" s="236" t="s">
        <v>2420</v>
      </c>
      <c r="G374" s="234"/>
      <c r="H374" s="237">
        <v>2</v>
      </c>
      <c r="I374" s="238"/>
      <c r="J374" s="234"/>
      <c r="K374" s="234"/>
      <c r="L374" s="239"/>
      <c r="M374" s="240"/>
      <c r="N374" s="241"/>
      <c r="O374" s="241"/>
      <c r="P374" s="241"/>
      <c r="Q374" s="241"/>
      <c r="R374" s="241"/>
      <c r="S374" s="241"/>
      <c r="T374" s="242"/>
      <c r="AT374" s="243" t="s">
        <v>249</v>
      </c>
      <c r="AU374" s="243" t="s">
        <v>81</v>
      </c>
      <c r="AV374" s="12" t="s">
        <v>81</v>
      </c>
      <c r="AW374" s="12" t="s">
        <v>33</v>
      </c>
      <c r="AX374" s="12" t="s">
        <v>72</v>
      </c>
      <c r="AY374" s="243" t="s">
        <v>236</v>
      </c>
    </row>
    <row r="375" s="15" customFormat="1">
      <c r="B375" s="283"/>
      <c r="C375" s="284"/>
      <c r="D375" s="229" t="s">
        <v>249</v>
      </c>
      <c r="E375" s="285" t="s">
        <v>19</v>
      </c>
      <c r="F375" s="286" t="s">
        <v>2130</v>
      </c>
      <c r="G375" s="284"/>
      <c r="H375" s="287">
        <v>20</v>
      </c>
      <c r="I375" s="288"/>
      <c r="J375" s="284"/>
      <c r="K375" s="284"/>
      <c r="L375" s="289"/>
      <c r="M375" s="290"/>
      <c r="N375" s="291"/>
      <c r="O375" s="291"/>
      <c r="P375" s="291"/>
      <c r="Q375" s="291"/>
      <c r="R375" s="291"/>
      <c r="S375" s="291"/>
      <c r="T375" s="292"/>
      <c r="AT375" s="293" t="s">
        <v>249</v>
      </c>
      <c r="AU375" s="293" t="s">
        <v>81</v>
      </c>
      <c r="AV375" s="15" t="s">
        <v>243</v>
      </c>
      <c r="AW375" s="15" t="s">
        <v>33</v>
      </c>
      <c r="AX375" s="15" t="s">
        <v>79</v>
      </c>
      <c r="AY375" s="293" t="s">
        <v>236</v>
      </c>
    </row>
    <row r="376" s="1" customFormat="1" ht="16.5" customHeight="1">
      <c r="B376" s="39"/>
      <c r="C376" s="217" t="s">
        <v>645</v>
      </c>
      <c r="D376" s="217" t="s">
        <v>238</v>
      </c>
      <c r="E376" s="218" t="s">
        <v>2421</v>
      </c>
      <c r="F376" s="219" t="s">
        <v>2422</v>
      </c>
      <c r="G376" s="220" t="s">
        <v>256</v>
      </c>
      <c r="H376" s="221">
        <v>9.2279999999999998</v>
      </c>
      <c r="I376" s="222"/>
      <c r="J376" s="223">
        <f>ROUND(I376*H376,2)</f>
        <v>0</v>
      </c>
      <c r="K376" s="219" t="s">
        <v>242</v>
      </c>
      <c r="L376" s="44"/>
      <c r="M376" s="224" t="s">
        <v>19</v>
      </c>
      <c r="N376" s="225" t="s">
        <v>43</v>
      </c>
      <c r="O376" s="80"/>
      <c r="P376" s="226">
        <f>O376*H376</f>
        <v>0</v>
      </c>
      <c r="Q376" s="226">
        <v>1.0383</v>
      </c>
      <c r="R376" s="226">
        <f>Q376*H376</f>
        <v>9.5814324000000006</v>
      </c>
      <c r="S376" s="226">
        <v>0</v>
      </c>
      <c r="T376" s="227">
        <f>S376*H376</f>
        <v>0</v>
      </c>
      <c r="AR376" s="18" t="s">
        <v>243</v>
      </c>
      <c r="AT376" s="18" t="s">
        <v>238</v>
      </c>
      <c r="AU376" s="18" t="s">
        <v>81</v>
      </c>
      <c r="AY376" s="18" t="s">
        <v>236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8" t="s">
        <v>79</v>
      </c>
      <c r="BK376" s="228">
        <f>ROUND(I376*H376,2)</f>
        <v>0</v>
      </c>
      <c r="BL376" s="18" t="s">
        <v>243</v>
      </c>
      <c r="BM376" s="18" t="s">
        <v>2423</v>
      </c>
    </row>
    <row r="377" s="1" customFormat="1">
      <c r="B377" s="39"/>
      <c r="C377" s="40"/>
      <c r="D377" s="229" t="s">
        <v>245</v>
      </c>
      <c r="E377" s="40"/>
      <c r="F377" s="230" t="s">
        <v>2424</v>
      </c>
      <c r="G377" s="40"/>
      <c r="H377" s="40"/>
      <c r="I377" s="144"/>
      <c r="J377" s="40"/>
      <c r="K377" s="40"/>
      <c r="L377" s="44"/>
      <c r="M377" s="231"/>
      <c r="N377" s="80"/>
      <c r="O377" s="80"/>
      <c r="P377" s="80"/>
      <c r="Q377" s="80"/>
      <c r="R377" s="80"/>
      <c r="S377" s="80"/>
      <c r="T377" s="81"/>
      <c r="AT377" s="18" t="s">
        <v>245</v>
      </c>
      <c r="AU377" s="18" t="s">
        <v>81</v>
      </c>
    </row>
    <row r="378" s="12" customFormat="1">
      <c r="B378" s="233"/>
      <c r="C378" s="234"/>
      <c r="D378" s="229" t="s">
        <v>249</v>
      </c>
      <c r="E378" s="235" t="s">
        <v>19</v>
      </c>
      <c r="F378" s="236" t="s">
        <v>2425</v>
      </c>
      <c r="G378" s="234"/>
      <c r="H378" s="237">
        <v>4.3220000000000001</v>
      </c>
      <c r="I378" s="238"/>
      <c r="J378" s="234"/>
      <c r="K378" s="234"/>
      <c r="L378" s="239"/>
      <c r="M378" s="240"/>
      <c r="N378" s="241"/>
      <c r="O378" s="241"/>
      <c r="P378" s="241"/>
      <c r="Q378" s="241"/>
      <c r="R378" s="241"/>
      <c r="S378" s="241"/>
      <c r="T378" s="242"/>
      <c r="AT378" s="243" t="s">
        <v>249</v>
      </c>
      <c r="AU378" s="243" t="s">
        <v>81</v>
      </c>
      <c r="AV378" s="12" t="s">
        <v>81</v>
      </c>
      <c r="AW378" s="12" t="s">
        <v>33</v>
      </c>
      <c r="AX378" s="12" t="s">
        <v>72</v>
      </c>
      <c r="AY378" s="243" t="s">
        <v>236</v>
      </c>
    </row>
    <row r="379" s="12" customFormat="1">
      <c r="B379" s="233"/>
      <c r="C379" s="234"/>
      <c r="D379" s="229" t="s">
        <v>249</v>
      </c>
      <c r="E379" s="235" t="s">
        <v>19</v>
      </c>
      <c r="F379" s="236" t="s">
        <v>2426</v>
      </c>
      <c r="G379" s="234"/>
      <c r="H379" s="237">
        <v>4.9059999999999997</v>
      </c>
      <c r="I379" s="238"/>
      <c r="J379" s="234"/>
      <c r="K379" s="234"/>
      <c r="L379" s="239"/>
      <c r="M379" s="240"/>
      <c r="N379" s="241"/>
      <c r="O379" s="241"/>
      <c r="P379" s="241"/>
      <c r="Q379" s="241"/>
      <c r="R379" s="241"/>
      <c r="S379" s="241"/>
      <c r="T379" s="242"/>
      <c r="AT379" s="243" t="s">
        <v>249</v>
      </c>
      <c r="AU379" s="243" t="s">
        <v>81</v>
      </c>
      <c r="AV379" s="12" t="s">
        <v>81</v>
      </c>
      <c r="AW379" s="12" t="s">
        <v>33</v>
      </c>
      <c r="AX379" s="12" t="s">
        <v>72</v>
      </c>
      <c r="AY379" s="243" t="s">
        <v>236</v>
      </c>
    </row>
    <row r="380" s="15" customFormat="1">
      <c r="B380" s="283"/>
      <c r="C380" s="284"/>
      <c r="D380" s="229" t="s">
        <v>249</v>
      </c>
      <c r="E380" s="285" t="s">
        <v>19</v>
      </c>
      <c r="F380" s="286" t="s">
        <v>2130</v>
      </c>
      <c r="G380" s="284"/>
      <c r="H380" s="287">
        <v>9.2279999999999998</v>
      </c>
      <c r="I380" s="288"/>
      <c r="J380" s="284"/>
      <c r="K380" s="284"/>
      <c r="L380" s="289"/>
      <c r="M380" s="290"/>
      <c r="N380" s="291"/>
      <c r="O380" s="291"/>
      <c r="P380" s="291"/>
      <c r="Q380" s="291"/>
      <c r="R380" s="291"/>
      <c r="S380" s="291"/>
      <c r="T380" s="292"/>
      <c r="AT380" s="293" t="s">
        <v>249</v>
      </c>
      <c r="AU380" s="293" t="s">
        <v>81</v>
      </c>
      <c r="AV380" s="15" t="s">
        <v>243</v>
      </c>
      <c r="AW380" s="15" t="s">
        <v>33</v>
      </c>
      <c r="AX380" s="15" t="s">
        <v>79</v>
      </c>
      <c r="AY380" s="293" t="s">
        <v>236</v>
      </c>
    </row>
    <row r="381" s="1" customFormat="1" ht="16.5" customHeight="1">
      <c r="B381" s="39"/>
      <c r="C381" s="217" t="s">
        <v>647</v>
      </c>
      <c r="D381" s="217" t="s">
        <v>238</v>
      </c>
      <c r="E381" s="218" t="s">
        <v>2427</v>
      </c>
      <c r="F381" s="219" t="s">
        <v>2428</v>
      </c>
      <c r="G381" s="220" t="s">
        <v>256</v>
      </c>
      <c r="H381" s="221">
        <v>3.456</v>
      </c>
      <c r="I381" s="222"/>
      <c r="J381" s="223">
        <f>ROUND(I381*H381,2)</f>
        <v>0</v>
      </c>
      <c r="K381" s="219" t="s">
        <v>242</v>
      </c>
      <c r="L381" s="44"/>
      <c r="M381" s="224" t="s">
        <v>19</v>
      </c>
      <c r="N381" s="225" t="s">
        <v>43</v>
      </c>
      <c r="O381" s="80"/>
      <c r="P381" s="226">
        <f>O381*H381</f>
        <v>0</v>
      </c>
      <c r="Q381" s="226">
        <v>1.0763700000000001</v>
      </c>
      <c r="R381" s="226">
        <f>Q381*H381</f>
        <v>3.7199347199999999</v>
      </c>
      <c r="S381" s="226">
        <v>0</v>
      </c>
      <c r="T381" s="227">
        <f>S381*H381</f>
        <v>0</v>
      </c>
      <c r="AR381" s="18" t="s">
        <v>243</v>
      </c>
      <c r="AT381" s="18" t="s">
        <v>238</v>
      </c>
      <c r="AU381" s="18" t="s">
        <v>81</v>
      </c>
      <c r="AY381" s="18" t="s">
        <v>236</v>
      </c>
      <c r="BE381" s="228">
        <f>IF(N381="základní",J381,0)</f>
        <v>0</v>
      </c>
      <c r="BF381" s="228">
        <f>IF(N381="snížená",J381,0)</f>
        <v>0</v>
      </c>
      <c r="BG381" s="228">
        <f>IF(N381="zákl. přenesená",J381,0)</f>
        <v>0</v>
      </c>
      <c r="BH381" s="228">
        <f>IF(N381="sníž. přenesená",J381,0)</f>
        <v>0</v>
      </c>
      <c r="BI381" s="228">
        <f>IF(N381="nulová",J381,0)</f>
        <v>0</v>
      </c>
      <c r="BJ381" s="18" t="s">
        <v>79</v>
      </c>
      <c r="BK381" s="228">
        <f>ROUND(I381*H381,2)</f>
        <v>0</v>
      </c>
      <c r="BL381" s="18" t="s">
        <v>243</v>
      </c>
      <c r="BM381" s="18" t="s">
        <v>2429</v>
      </c>
    </row>
    <row r="382" s="1" customFormat="1">
      <c r="B382" s="39"/>
      <c r="C382" s="40"/>
      <c r="D382" s="229" t="s">
        <v>245</v>
      </c>
      <c r="E382" s="40"/>
      <c r="F382" s="230" t="s">
        <v>2430</v>
      </c>
      <c r="G382" s="40"/>
      <c r="H382" s="40"/>
      <c r="I382" s="144"/>
      <c r="J382" s="40"/>
      <c r="K382" s="40"/>
      <c r="L382" s="44"/>
      <c r="M382" s="231"/>
      <c r="N382" s="80"/>
      <c r="O382" s="80"/>
      <c r="P382" s="80"/>
      <c r="Q382" s="80"/>
      <c r="R382" s="80"/>
      <c r="S382" s="80"/>
      <c r="T382" s="81"/>
      <c r="AT382" s="18" t="s">
        <v>245</v>
      </c>
      <c r="AU382" s="18" t="s">
        <v>81</v>
      </c>
    </row>
    <row r="383" s="12" customFormat="1">
      <c r="B383" s="233"/>
      <c r="C383" s="234"/>
      <c r="D383" s="229" t="s">
        <v>249</v>
      </c>
      <c r="E383" s="235" t="s">
        <v>19</v>
      </c>
      <c r="F383" s="236" t="s">
        <v>2431</v>
      </c>
      <c r="G383" s="234"/>
      <c r="H383" s="237">
        <v>1.425</v>
      </c>
      <c r="I383" s="238"/>
      <c r="J383" s="234"/>
      <c r="K383" s="234"/>
      <c r="L383" s="239"/>
      <c r="M383" s="240"/>
      <c r="N383" s="241"/>
      <c r="O383" s="241"/>
      <c r="P383" s="241"/>
      <c r="Q383" s="241"/>
      <c r="R383" s="241"/>
      <c r="S383" s="241"/>
      <c r="T383" s="242"/>
      <c r="AT383" s="243" t="s">
        <v>249</v>
      </c>
      <c r="AU383" s="243" t="s">
        <v>81</v>
      </c>
      <c r="AV383" s="12" t="s">
        <v>81</v>
      </c>
      <c r="AW383" s="12" t="s">
        <v>33</v>
      </c>
      <c r="AX383" s="12" t="s">
        <v>72</v>
      </c>
      <c r="AY383" s="243" t="s">
        <v>236</v>
      </c>
    </row>
    <row r="384" s="12" customFormat="1">
      <c r="B384" s="233"/>
      <c r="C384" s="234"/>
      <c r="D384" s="229" t="s">
        <v>249</v>
      </c>
      <c r="E384" s="235" t="s">
        <v>19</v>
      </c>
      <c r="F384" s="236" t="s">
        <v>2432</v>
      </c>
      <c r="G384" s="234"/>
      <c r="H384" s="237">
        <v>2.0310000000000001</v>
      </c>
      <c r="I384" s="238"/>
      <c r="J384" s="234"/>
      <c r="K384" s="234"/>
      <c r="L384" s="239"/>
      <c r="M384" s="240"/>
      <c r="N384" s="241"/>
      <c r="O384" s="241"/>
      <c r="P384" s="241"/>
      <c r="Q384" s="241"/>
      <c r="R384" s="241"/>
      <c r="S384" s="241"/>
      <c r="T384" s="242"/>
      <c r="AT384" s="243" t="s">
        <v>249</v>
      </c>
      <c r="AU384" s="243" t="s">
        <v>81</v>
      </c>
      <c r="AV384" s="12" t="s">
        <v>81</v>
      </c>
      <c r="AW384" s="12" t="s">
        <v>33</v>
      </c>
      <c r="AX384" s="12" t="s">
        <v>72</v>
      </c>
      <c r="AY384" s="243" t="s">
        <v>236</v>
      </c>
    </row>
    <row r="385" s="15" customFormat="1">
      <c r="B385" s="283"/>
      <c r="C385" s="284"/>
      <c r="D385" s="229" t="s">
        <v>249</v>
      </c>
      <c r="E385" s="285" t="s">
        <v>19</v>
      </c>
      <c r="F385" s="286" t="s">
        <v>2130</v>
      </c>
      <c r="G385" s="284"/>
      <c r="H385" s="287">
        <v>3.456</v>
      </c>
      <c r="I385" s="288"/>
      <c r="J385" s="284"/>
      <c r="K385" s="284"/>
      <c r="L385" s="289"/>
      <c r="M385" s="290"/>
      <c r="N385" s="291"/>
      <c r="O385" s="291"/>
      <c r="P385" s="291"/>
      <c r="Q385" s="291"/>
      <c r="R385" s="291"/>
      <c r="S385" s="291"/>
      <c r="T385" s="292"/>
      <c r="AT385" s="293" t="s">
        <v>249</v>
      </c>
      <c r="AU385" s="293" t="s">
        <v>81</v>
      </c>
      <c r="AV385" s="15" t="s">
        <v>243</v>
      </c>
      <c r="AW385" s="15" t="s">
        <v>33</v>
      </c>
      <c r="AX385" s="15" t="s">
        <v>79</v>
      </c>
      <c r="AY385" s="293" t="s">
        <v>236</v>
      </c>
    </row>
    <row r="386" s="1" customFormat="1" ht="16.5" customHeight="1">
      <c r="B386" s="39"/>
      <c r="C386" s="217" t="s">
        <v>651</v>
      </c>
      <c r="D386" s="217" t="s">
        <v>238</v>
      </c>
      <c r="E386" s="218" t="s">
        <v>2433</v>
      </c>
      <c r="F386" s="219" t="s">
        <v>2434</v>
      </c>
      <c r="G386" s="220" t="s">
        <v>318</v>
      </c>
      <c r="H386" s="221">
        <v>4</v>
      </c>
      <c r="I386" s="222"/>
      <c r="J386" s="223">
        <f>ROUND(I386*H386,2)</f>
        <v>0</v>
      </c>
      <c r="K386" s="219" t="s">
        <v>242</v>
      </c>
      <c r="L386" s="44"/>
      <c r="M386" s="224" t="s">
        <v>19</v>
      </c>
      <c r="N386" s="225" t="s">
        <v>43</v>
      </c>
      <c r="O386" s="80"/>
      <c r="P386" s="226">
        <f>O386*H386</f>
        <v>0</v>
      </c>
      <c r="Q386" s="226">
        <v>0.00115</v>
      </c>
      <c r="R386" s="226">
        <f>Q386*H386</f>
        <v>0.0045999999999999999</v>
      </c>
      <c r="S386" s="226">
        <v>0</v>
      </c>
      <c r="T386" s="227">
        <f>S386*H386</f>
        <v>0</v>
      </c>
      <c r="AR386" s="18" t="s">
        <v>243</v>
      </c>
      <c r="AT386" s="18" t="s">
        <v>238</v>
      </c>
      <c r="AU386" s="18" t="s">
        <v>81</v>
      </c>
      <c r="AY386" s="18" t="s">
        <v>236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79</v>
      </c>
      <c r="BK386" s="228">
        <f>ROUND(I386*H386,2)</f>
        <v>0</v>
      </c>
      <c r="BL386" s="18" t="s">
        <v>243</v>
      </c>
      <c r="BM386" s="18" t="s">
        <v>2435</v>
      </c>
    </row>
    <row r="387" s="1" customFormat="1">
      <c r="B387" s="39"/>
      <c r="C387" s="40"/>
      <c r="D387" s="229" t="s">
        <v>245</v>
      </c>
      <c r="E387" s="40"/>
      <c r="F387" s="230" t="s">
        <v>2436</v>
      </c>
      <c r="G387" s="40"/>
      <c r="H387" s="40"/>
      <c r="I387" s="144"/>
      <c r="J387" s="40"/>
      <c r="K387" s="40"/>
      <c r="L387" s="44"/>
      <c r="M387" s="231"/>
      <c r="N387" s="80"/>
      <c r="O387" s="80"/>
      <c r="P387" s="80"/>
      <c r="Q387" s="80"/>
      <c r="R387" s="80"/>
      <c r="S387" s="80"/>
      <c r="T387" s="81"/>
      <c r="AT387" s="18" t="s">
        <v>245</v>
      </c>
      <c r="AU387" s="18" t="s">
        <v>81</v>
      </c>
    </row>
    <row r="388" s="12" customFormat="1">
      <c r="B388" s="233"/>
      <c r="C388" s="234"/>
      <c r="D388" s="229" t="s">
        <v>249</v>
      </c>
      <c r="E388" s="235" t="s">
        <v>19</v>
      </c>
      <c r="F388" s="236" t="s">
        <v>2418</v>
      </c>
      <c r="G388" s="234"/>
      <c r="H388" s="237">
        <v>4</v>
      </c>
      <c r="I388" s="238"/>
      <c r="J388" s="234"/>
      <c r="K388" s="234"/>
      <c r="L388" s="239"/>
      <c r="M388" s="240"/>
      <c r="N388" s="241"/>
      <c r="O388" s="241"/>
      <c r="P388" s="241"/>
      <c r="Q388" s="241"/>
      <c r="R388" s="241"/>
      <c r="S388" s="241"/>
      <c r="T388" s="242"/>
      <c r="AT388" s="243" t="s">
        <v>249</v>
      </c>
      <c r="AU388" s="243" t="s">
        <v>81</v>
      </c>
      <c r="AV388" s="12" t="s">
        <v>81</v>
      </c>
      <c r="AW388" s="12" t="s">
        <v>33</v>
      </c>
      <c r="AX388" s="12" t="s">
        <v>79</v>
      </c>
      <c r="AY388" s="243" t="s">
        <v>236</v>
      </c>
    </row>
    <row r="389" s="1" customFormat="1" ht="16.5" customHeight="1">
      <c r="B389" s="39"/>
      <c r="C389" s="217" t="s">
        <v>653</v>
      </c>
      <c r="D389" s="217" t="s">
        <v>238</v>
      </c>
      <c r="E389" s="218" t="s">
        <v>2437</v>
      </c>
      <c r="F389" s="219" t="s">
        <v>2438</v>
      </c>
      <c r="G389" s="220" t="s">
        <v>318</v>
      </c>
      <c r="H389" s="221">
        <v>18.609999999999999</v>
      </c>
      <c r="I389" s="222"/>
      <c r="J389" s="223">
        <f>ROUND(I389*H389,2)</f>
        <v>0</v>
      </c>
      <c r="K389" s="219" t="s">
        <v>19</v>
      </c>
      <c r="L389" s="44"/>
      <c r="M389" s="224" t="s">
        <v>19</v>
      </c>
      <c r="N389" s="225" t="s">
        <v>43</v>
      </c>
      <c r="O389" s="80"/>
      <c r="P389" s="226">
        <f>O389*H389</f>
        <v>0</v>
      </c>
      <c r="Q389" s="226">
        <v>0.0039500000000000004</v>
      </c>
      <c r="R389" s="226">
        <f>Q389*H389</f>
        <v>0.073509500000000005</v>
      </c>
      <c r="S389" s="226">
        <v>0</v>
      </c>
      <c r="T389" s="227">
        <f>S389*H389</f>
        <v>0</v>
      </c>
      <c r="AR389" s="18" t="s">
        <v>243</v>
      </c>
      <c r="AT389" s="18" t="s">
        <v>238</v>
      </c>
      <c r="AU389" s="18" t="s">
        <v>81</v>
      </c>
      <c r="AY389" s="18" t="s">
        <v>236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79</v>
      </c>
      <c r="BK389" s="228">
        <f>ROUND(I389*H389,2)</f>
        <v>0</v>
      </c>
      <c r="BL389" s="18" t="s">
        <v>243</v>
      </c>
      <c r="BM389" s="18" t="s">
        <v>2439</v>
      </c>
    </row>
    <row r="390" s="1" customFormat="1">
      <c r="B390" s="39"/>
      <c r="C390" s="40"/>
      <c r="D390" s="229" t="s">
        <v>245</v>
      </c>
      <c r="E390" s="40"/>
      <c r="F390" s="230" t="s">
        <v>2438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245</v>
      </c>
      <c r="AU390" s="18" t="s">
        <v>81</v>
      </c>
    </row>
    <row r="391" s="1" customFormat="1">
      <c r="B391" s="39"/>
      <c r="C391" s="40"/>
      <c r="D391" s="229" t="s">
        <v>247</v>
      </c>
      <c r="E391" s="40"/>
      <c r="F391" s="232" t="s">
        <v>2440</v>
      </c>
      <c r="G391" s="40"/>
      <c r="H391" s="40"/>
      <c r="I391" s="144"/>
      <c r="J391" s="40"/>
      <c r="K391" s="40"/>
      <c r="L391" s="44"/>
      <c r="M391" s="231"/>
      <c r="N391" s="80"/>
      <c r="O391" s="80"/>
      <c r="P391" s="80"/>
      <c r="Q391" s="80"/>
      <c r="R391" s="80"/>
      <c r="S391" s="80"/>
      <c r="T391" s="81"/>
      <c r="AT391" s="18" t="s">
        <v>247</v>
      </c>
      <c r="AU391" s="18" t="s">
        <v>81</v>
      </c>
    </row>
    <row r="392" s="12" customFormat="1">
      <c r="B392" s="233"/>
      <c r="C392" s="234"/>
      <c r="D392" s="229" t="s">
        <v>249</v>
      </c>
      <c r="E392" s="235" t="s">
        <v>19</v>
      </c>
      <c r="F392" s="236" t="s">
        <v>2441</v>
      </c>
      <c r="G392" s="234"/>
      <c r="H392" s="237">
        <v>10.09</v>
      </c>
      <c r="I392" s="238"/>
      <c r="J392" s="234"/>
      <c r="K392" s="234"/>
      <c r="L392" s="239"/>
      <c r="M392" s="240"/>
      <c r="N392" s="241"/>
      <c r="O392" s="241"/>
      <c r="P392" s="241"/>
      <c r="Q392" s="241"/>
      <c r="R392" s="241"/>
      <c r="S392" s="241"/>
      <c r="T392" s="242"/>
      <c r="AT392" s="243" t="s">
        <v>249</v>
      </c>
      <c r="AU392" s="243" t="s">
        <v>81</v>
      </c>
      <c r="AV392" s="12" t="s">
        <v>81</v>
      </c>
      <c r="AW392" s="12" t="s">
        <v>33</v>
      </c>
      <c r="AX392" s="12" t="s">
        <v>72</v>
      </c>
      <c r="AY392" s="243" t="s">
        <v>236</v>
      </c>
    </row>
    <row r="393" s="12" customFormat="1">
      <c r="B393" s="233"/>
      <c r="C393" s="234"/>
      <c r="D393" s="229" t="s">
        <v>249</v>
      </c>
      <c r="E393" s="235" t="s">
        <v>19</v>
      </c>
      <c r="F393" s="236" t="s">
        <v>2442</v>
      </c>
      <c r="G393" s="234"/>
      <c r="H393" s="237">
        <v>3.2799999999999998</v>
      </c>
      <c r="I393" s="238"/>
      <c r="J393" s="234"/>
      <c r="K393" s="234"/>
      <c r="L393" s="239"/>
      <c r="M393" s="240"/>
      <c r="N393" s="241"/>
      <c r="O393" s="241"/>
      <c r="P393" s="241"/>
      <c r="Q393" s="241"/>
      <c r="R393" s="241"/>
      <c r="S393" s="241"/>
      <c r="T393" s="242"/>
      <c r="AT393" s="243" t="s">
        <v>249</v>
      </c>
      <c r="AU393" s="243" t="s">
        <v>81</v>
      </c>
      <c r="AV393" s="12" t="s">
        <v>81</v>
      </c>
      <c r="AW393" s="12" t="s">
        <v>33</v>
      </c>
      <c r="AX393" s="12" t="s">
        <v>72</v>
      </c>
      <c r="AY393" s="243" t="s">
        <v>236</v>
      </c>
    </row>
    <row r="394" s="12" customFormat="1">
      <c r="B394" s="233"/>
      <c r="C394" s="234"/>
      <c r="D394" s="229" t="s">
        <v>249</v>
      </c>
      <c r="E394" s="235" t="s">
        <v>19</v>
      </c>
      <c r="F394" s="236" t="s">
        <v>2443</v>
      </c>
      <c r="G394" s="234"/>
      <c r="H394" s="237">
        <v>5.2400000000000002</v>
      </c>
      <c r="I394" s="238"/>
      <c r="J394" s="234"/>
      <c r="K394" s="234"/>
      <c r="L394" s="239"/>
      <c r="M394" s="240"/>
      <c r="N394" s="241"/>
      <c r="O394" s="241"/>
      <c r="P394" s="241"/>
      <c r="Q394" s="241"/>
      <c r="R394" s="241"/>
      <c r="S394" s="241"/>
      <c r="T394" s="242"/>
      <c r="AT394" s="243" t="s">
        <v>249</v>
      </c>
      <c r="AU394" s="243" t="s">
        <v>81</v>
      </c>
      <c r="AV394" s="12" t="s">
        <v>81</v>
      </c>
      <c r="AW394" s="12" t="s">
        <v>33</v>
      </c>
      <c r="AX394" s="12" t="s">
        <v>72</v>
      </c>
      <c r="AY394" s="243" t="s">
        <v>236</v>
      </c>
    </row>
    <row r="395" s="15" customFormat="1">
      <c r="B395" s="283"/>
      <c r="C395" s="284"/>
      <c r="D395" s="229" t="s">
        <v>249</v>
      </c>
      <c r="E395" s="285" t="s">
        <v>19</v>
      </c>
      <c r="F395" s="286" t="s">
        <v>2130</v>
      </c>
      <c r="G395" s="284"/>
      <c r="H395" s="287">
        <v>18.609999999999999</v>
      </c>
      <c r="I395" s="288"/>
      <c r="J395" s="284"/>
      <c r="K395" s="284"/>
      <c r="L395" s="289"/>
      <c r="M395" s="290"/>
      <c r="N395" s="291"/>
      <c r="O395" s="291"/>
      <c r="P395" s="291"/>
      <c r="Q395" s="291"/>
      <c r="R395" s="291"/>
      <c r="S395" s="291"/>
      <c r="T395" s="292"/>
      <c r="AT395" s="293" t="s">
        <v>249</v>
      </c>
      <c r="AU395" s="293" t="s">
        <v>81</v>
      </c>
      <c r="AV395" s="15" t="s">
        <v>243</v>
      </c>
      <c r="AW395" s="15" t="s">
        <v>33</v>
      </c>
      <c r="AX395" s="15" t="s">
        <v>79</v>
      </c>
      <c r="AY395" s="293" t="s">
        <v>236</v>
      </c>
    </row>
    <row r="396" s="1" customFormat="1" ht="16.5" customHeight="1">
      <c r="B396" s="39"/>
      <c r="C396" s="260" t="s">
        <v>655</v>
      </c>
      <c r="D396" s="260" t="s">
        <v>680</v>
      </c>
      <c r="E396" s="261" t="s">
        <v>2444</v>
      </c>
      <c r="F396" s="262" t="s">
        <v>2445</v>
      </c>
      <c r="G396" s="263" t="s">
        <v>318</v>
      </c>
      <c r="H396" s="264">
        <v>18.609999999999999</v>
      </c>
      <c r="I396" s="265"/>
      <c r="J396" s="266">
        <f>ROUND(I396*H396,2)</f>
        <v>0</v>
      </c>
      <c r="K396" s="262" t="s">
        <v>19</v>
      </c>
      <c r="L396" s="267"/>
      <c r="M396" s="268" t="s">
        <v>19</v>
      </c>
      <c r="N396" s="269" t="s">
        <v>43</v>
      </c>
      <c r="O396" s="80"/>
      <c r="P396" s="226">
        <f>O396*H396</f>
        <v>0</v>
      </c>
      <c r="Q396" s="226">
        <v>0.070499999999999993</v>
      </c>
      <c r="R396" s="226">
        <f>Q396*H396</f>
        <v>1.3120049999999999</v>
      </c>
      <c r="S396" s="226">
        <v>0</v>
      </c>
      <c r="T396" s="227">
        <f>S396*H396</f>
        <v>0</v>
      </c>
      <c r="AR396" s="18" t="s">
        <v>305</v>
      </c>
      <c r="AT396" s="18" t="s">
        <v>680</v>
      </c>
      <c r="AU396" s="18" t="s">
        <v>81</v>
      </c>
      <c r="AY396" s="18" t="s">
        <v>236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8" t="s">
        <v>79</v>
      </c>
      <c r="BK396" s="228">
        <f>ROUND(I396*H396,2)</f>
        <v>0</v>
      </c>
      <c r="BL396" s="18" t="s">
        <v>243</v>
      </c>
      <c r="BM396" s="18" t="s">
        <v>2446</v>
      </c>
    </row>
    <row r="397" s="1" customFormat="1">
      <c r="B397" s="39"/>
      <c r="C397" s="40"/>
      <c r="D397" s="229" t="s">
        <v>245</v>
      </c>
      <c r="E397" s="40"/>
      <c r="F397" s="230" t="s">
        <v>2445</v>
      </c>
      <c r="G397" s="40"/>
      <c r="H397" s="40"/>
      <c r="I397" s="144"/>
      <c r="J397" s="40"/>
      <c r="K397" s="40"/>
      <c r="L397" s="44"/>
      <c r="M397" s="231"/>
      <c r="N397" s="80"/>
      <c r="O397" s="80"/>
      <c r="P397" s="80"/>
      <c r="Q397" s="80"/>
      <c r="R397" s="80"/>
      <c r="S397" s="80"/>
      <c r="T397" s="81"/>
      <c r="AT397" s="18" t="s">
        <v>245</v>
      </c>
      <c r="AU397" s="18" t="s">
        <v>81</v>
      </c>
    </row>
    <row r="398" s="1" customFormat="1">
      <c r="B398" s="39"/>
      <c r="C398" s="40"/>
      <c r="D398" s="229" t="s">
        <v>247</v>
      </c>
      <c r="E398" s="40"/>
      <c r="F398" s="232" t="s">
        <v>2447</v>
      </c>
      <c r="G398" s="40"/>
      <c r="H398" s="40"/>
      <c r="I398" s="144"/>
      <c r="J398" s="40"/>
      <c r="K398" s="40"/>
      <c r="L398" s="44"/>
      <c r="M398" s="231"/>
      <c r="N398" s="80"/>
      <c r="O398" s="80"/>
      <c r="P398" s="80"/>
      <c r="Q398" s="80"/>
      <c r="R398" s="80"/>
      <c r="S398" s="80"/>
      <c r="T398" s="81"/>
      <c r="AT398" s="18" t="s">
        <v>247</v>
      </c>
      <c r="AU398" s="18" t="s">
        <v>81</v>
      </c>
    </row>
    <row r="399" s="1" customFormat="1" ht="16.5" customHeight="1">
      <c r="B399" s="39"/>
      <c r="C399" s="217" t="s">
        <v>664</v>
      </c>
      <c r="D399" s="217" t="s">
        <v>238</v>
      </c>
      <c r="E399" s="218" t="s">
        <v>2448</v>
      </c>
      <c r="F399" s="219" t="s">
        <v>2449</v>
      </c>
      <c r="G399" s="220" t="s">
        <v>318</v>
      </c>
      <c r="H399" s="221">
        <v>13</v>
      </c>
      <c r="I399" s="222"/>
      <c r="J399" s="223">
        <f>ROUND(I399*H399,2)</f>
        <v>0</v>
      </c>
      <c r="K399" s="219" t="s">
        <v>242</v>
      </c>
      <c r="L399" s="44"/>
      <c r="M399" s="224" t="s">
        <v>19</v>
      </c>
      <c r="N399" s="225" t="s">
        <v>43</v>
      </c>
      <c r="O399" s="80"/>
      <c r="P399" s="226">
        <f>O399*H399</f>
        <v>0</v>
      </c>
      <c r="Q399" s="226">
        <v>0.018839999999999999</v>
      </c>
      <c r="R399" s="226">
        <f>Q399*H399</f>
        <v>0.24492</v>
      </c>
      <c r="S399" s="226">
        <v>0</v>
      </c>
      <c r="T399" s="227">
        <f>S399*H399</f>
        <v>0</v>
      </c>
      <c r="AR399" s="18" t="s">
        <v>243</v>
      </c>
      <c r="AT399" s="18" t="s">
        <v>238</v>
      </c>
      <c r="AU399" s="18" t="s">
        <v>81</v>
      </c>
      <c r="AY399" s="18" t="s">
        <v>236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79</v>
      </c>
      <c r="BK399" s="228">
        <f>ROUND(I399*H399,2)</f>
        <v>0</v>
      </c>
      <c r="BL399" s="18" t="s">
        <v>243</v>
      </c>
      <c r="BM399" s="18" t="s">
        <v>2450</v>
      </c>
    </row>
    <row r="400" s="1" customFormat="1">
      <c r="B400" s="39"/>
      <c r="C400" s="40"/>
      <c r="D400" s="229" t="s">
        <v>245</v>
      </c>
      <c r="E400" s="40"/>
      <c r="F400" s="230" t="s">
        <v>2451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245</v>
      </c>
      <c r="AU400" s="18" t="s">
        <v>81</v>
      </c>
    </row>
    <row r="401" s="1" customFormat="1">
      <c r="B401" s="39"/>
      <c r="C401" s="40"/>
      <c r="D401" s="229" t="s">
        <v>247</v>
      </c>
      <c r="E401" s="40"/>
      <c r="F401" s="232" t="s">
        <v>2452</v>
      </c>
      <c r="G401" s="40"/>
      <c r="H401" s="40"/>
      <c r="I401" s="144"/>
      <c r="J401" s="40"/>
      <c r="K401" s="40"/>
      <c r="L401" s="44"/>
      <c r="M401" s="231"/>
      <c r="N401" s="80"/>
      <c r="O401" s="80"/>
      <c r="P401" s="80"/>
      <c r="Q401" s="80"/>
      <c r="R401" s="80"/>
      <c r="S401" s="80"/>
      <c r="T401" s="81"/>
      <c r="AT401" s="18" t="s">
        <v>247</v>
      </c>
      <c r="AU401" s="18" t="s">
        <v>81</v>
      </c>
    </row>
    <row r="402" s="12" customFormat="1">
      <c r="B402" s="233"/>
      <c r="C402" s="234"/>
      <c r="D402" s="229" t="s">
        <v>249</v>
      </c>
      <c r="E402" s="235" t="s">
        <v>19</v>
      </c>
      <c r="F402" s="236" t="s">
        <v>2453</v>
      </c>
      <c r="G402" s="234"/>
      <c r="H402" s="237">
        <v>13</v>
      </c>
      <c r="I402" s="238"/>
      <c r="J402" s="234"/>
      <c r="K402" s="234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249</v>
      </c>
      <c r="AU402" s="243" t="s">
        <v>81</v>
      </c>
      <c r="AV402" s="12" t="s">
        <v>81</v>
      </c>
      <c r="AW402" s="12" t="s">
        <v>33</v>
      </c>
      <c r="AX402" s="12" t="s">
        <v>79</v>
      </c>
      <c r="AY402" s="243" t="s">
        <v>236</v>
      </c>
    </row>
    <row r="403" s="1" customFormat="1" ht="16.5" customHeight="1">
      <c r="B403" s="39"/>
      <c r="C403" s="217" t="s">
        <v>1204</v>
      </c>
      <c r="D403" s="217" t="s">
        <v>238</v>
      </c>
      <c r="E403" s="218" t="s">
        <v>2454</v>
      </c>
      <c r="F403" s="219" t="s">
        <v>2455</v>
      </c>
      <c r="G403" s="220" t="s">
        <v>318</v>
      </c>
      <c r="H403" s="221">
        <v>13</v>
      </c>
      <c r="I403" s="222"/>
      <c r="J403" s="223">
        <f>ROUND(I403*H403,2)</f>
        <v>0</v>
      </c>
      <c r="K403" s="219" t="s">
        <v>242</v>
      </c>
      <c r="L403" s="44"/>
      <c r="M403" s="224" t="s">
        <v>19</v>
      </c>
      <c r="N403" s="225" t="s">
        <v>43</v>
      </c>
      <c r="O403" s="80"/>
      <c r="P403" s="226">
        <f>O403*H403</f>
        <v>0</v>
      </c>
      <c r="Q403" s="226">
        <v>0.00014999999999999999</v>
      </c>
      <c r="R403" s="226">
        <f>Q403*H403</f>
        <v>0.0019499999999999999</v>
      </c>
      <c r="S403" s="226">
        <v>0</v>
      </c>
      <c r="T403" s="227">
        <f>S403*H403</f>
        <v>0</v>
      </c>
      <c r="AR403" s="18" t="s">
        <v>243</v>
      </c>
      <c r="AT403" s="18" t="s">
        <v>238</v>
      </c>
      <c r="AU403" s="18" t="s">
        <v>81</v>
      </c>
      <c r="AY403" s="18" t="s">
        <v>236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79</v>
      </c>
      <c r="BK403" s="228">
        <f>ROUND(I403*H403,2)</f>
        <v>0</v>
      </c>
      <c r="BL403" s="18" t="s">
        <v>243</v>
      </c>
      <c r="BM403" s="18" t="s">
        <v>2456</v>
      </c>
    </row>
    <row r="404" s="1" customFormat="1">
      <c r="B404" s="39"/>
      <c r="C404" s="40"/>
      <c r="D404" s="229" t="s">
        <v>245</v>
      </c>
      <c r="E404" s="40"/>
      <c r="F404" s="230" t="s">
        <v>2457</v>
      </c>
      <c r="G404" s="40"/>
      <c r="H404" s="40"/>
      <c r="I404" s="144"/>
      <c r="J404" s="40"/>
      <c r="K404" s="40"/>
      <c r="L404" s="44"/>
      <c r="M404" s="231"/>
      <c r="N404" s="80"/>
      <c r="O404" s="80"/>
      <c r="P404" s="80"/>
      <c r="Q404" s="80"/>
      <c r="R404" s="80"/>
      <c r="S404" s="80"/>
      <c r="T404" s="81"/>
      <c r="AT404" s="18" t="s">
        <v>245</v>
      </c>
      <c r="AU404" s="18" t="s">
        <v>81</v>
      </c>
    </row>
    <row r="405" s="1" customFormat="1" ht="16.5" customHeight="1">
      <c r="B405" s="39"/>
      <c r="C405" s="217" t="s">
        <v>1027</v>
      </c>
      <c r="D405" s="217" t="s">
        <v>238</v>
      </c>
      <c r="E405" s="218" t="s">
        <v>2458</v>
      </c>
      <c r="F405" s="219" t="s">
        <v>2459</v>
      </c>
      <c r="G405" s="220" t="s">
        <v>318</v>
      </c>
      <c r="H405" s="221">
        <v>13</v>
      </c>
      <c r="I405" s="222"/>
      <c r="J405" s="223">
        <f>ROUND(I405*H405,2)</f>
        <v>0</v>
      </c>
      <c r="K405" s="219" t="s">
        <v>242</v>
      </c>
      <c r="L405" s="44"/>
      <c r="M405" s="224" t="s">
        <v>19</v>
      </c>
      <c r="N405" s="225" t="s">
        <v>43</v>
      </c>
      <c r="O405" s="80"/>
      <c r="P405" s="226">
        <f>O405*H405</f>
        <v>0</v>
      </c>
      <c r="Q405" s="226">
        <v>0</v>
      </c>
      <c r="R405" s="226">
        <f>Q405*H405</f>
        <v>0</v>
      </c>
      <c r="S405" s="226">
        <v>0</v>
      </c>
      <c r="T405" s="227">
        <f>S405*H405</f>
        <v>0</v>
      </c>
      <c r="AR405" s="18" t="s">
        <v>243</v>
      </c>
      <c r="AT405" s="18" t="s">
        <v>238</v>
      </c>
      <c r="AU405" s="18" t="s">
        <v>81</v>
      </c>
      <c r="AY405" s="18" t="s">
        <v>236</v>
      </c>
      <c r="BE405" s="228">
        <f>IF(N405="základní",J405,0)</f>
        <v>0</v>
      </c>
      <c r="BF405" s="228">
        <f>IF(N405="snížená",J405,0)</f>
        <v>0</v>
      </c>
      <c r="BG405" s="228">
        <f>IF(N405="zákl. přenesená",J405,0)</f>
        <v>0</v>
      </c>
      <c r="BH405" s="228">
        <f>IF(N405="sníž. přenesená",J405,0)</f>
        <v>0</v>
      </c>
      <c r="BI405" s="228">
        <f>IF(N405="nulová",J405,0)</f>
        <v>0</v>
      </c>
      <c r="BJ405" s="18" t="s">
        <v>79</v>
      </c>
      <c r="BK405" s="228">
        <f>ROUND(I405*H405,2)</f>
        <v>0</v>
      </c>
      <c r="BL405" s="18" t="s">
        <v>243</v>
      </c>
      <c r="BM405" s="18" t="s">
        <v>2460</v>
      </c>
    </row>
    <row r="406" s="1" customFormat="1">
      <c r="B406" s="39"/>
      <c r="C406" s="40"/>
      <c r="D406" s="229" t="s">
        <v>245</v>
      </c>
      <c r="E406" s="40"/>
      <c r="F406" s="230" t="s">
        <v>2461</v>
      </c>
      <c r="G406" s="40"/>
      <c r="H406" s="40"/>
      <c r="I406" s="144"/>
      <c r="J406" s="40"/>
      <c r="K406" s="40"/>
      <c r="L406" s="44"/>
      <c r="M406" s="231"/>
      <c r="N406" s="80"/>
      <c r="O406" s="80"/>
      <c r="P406" s="80"/>
      <c r="Q406" s="80"/>
      <c r="R406" s="80"/>
      <c r="S406" s="80"/>
      <c r="T406" s="81"/>
      <c r="AT406" s="18" t="s">
        <v>245</v>
      </c>
      <c r="AU406" s="18" t="s">
        <v>81</v>
      </c>
    </row>
    <row r="407" s="1" customFormat="1" ht="16.5" customHeight="1">
      <c r="B407" s="39"/>
      <c r="C407" s="217" t="s">
        <v>1211</v>
      </c>
      <c r="D407" s="217" t="s">
        <v>238</v>
      </c>
      <c r="E407" s="218" t="s">
        <v>2462</v>
      </c>
      <c r="F407" s="219" t="s">
        <v>2463</v>
      </c>
      <c r="G407" s="220" t="s">
        <v>276</v>
      </c>
      <c r="H407" s="221">
        <v>2</v>
      </c>
      <c r="I407" s="222"/>
      <c r="J407" s="223">
        <f>ROUND(I407*H407,2)</f>
        <v>0</v>
      </c>
      <c r="K407" s="219" t="s">
        <v>19</v>
      </c>
      <c r="L407" s="44"/>
      <c r="M407" s="224" t="s">
        <v>19</v>
      </c>
      <c r="N407" s="225" t="s">
        <v>43</v>
      </c>
      <c r="O407" s="80"/>
      <c r="P407" s="226">
        <f>O407*H407</f>
        <v>0</v>
      </c>
      <c r="Q407" s="226">
        <v>0</v>
      </c>
      <c r="R407" s="226">
        <f>Q407*H407</f>
        <v>0</v>
      </c>
      <c r="S407" s="226">
        <v>0.374</v>
      </c>
      <c r="T407" s="227">
        <f>S407*H407</f>
        <v>0.748</v>
      </c>
      <c r="AR407" s="18" t="s">
        <v>243</v>
      </c>
      <c r="AT407" s="18" t="s">
        <v>238</v>
      </c>
      <c r="AU407" s="18" t="s">
        <v>81</v>
      </c>
      <c r="AY407" s="18" t="s">
        <v>236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79</v>
      </c>
      <c r="BK407" s="228">
        <f>ROUND(I407*H407,2)</f>
        <v>0</v>
      </c>
      <c r="BL407" s="18" t="s">
        <v>243</v>
      </c>
      <c r="BM407" s="18" t="s">
        <v>2464</v>
      </c>
    </row>
    <row r="408" s="1" customFormat="1">
      <c r="B408" s="39"/>
      <c r="C408" s="40"/>
      <c r="D408" s="229" t="s">
        <v>245</v>
      </c>
      <c r="E408" s="40"/>
      <c r="F408" s="230" t="s">
        <v>2463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245</v>
      </c>
      <c r="AU408" s="18" t="s">
        <v>81</v>
      </c>
    </row>
    <row r="409" s="1" customFormat="1">
      <c r="B409" s="39"/>
      <c r="C409" s="40"/>
      <c r="D409" s="229" t="s">
        <v>247</v>
      </c>
      <c r="E409" s="40"/>
      <c r="F409" s="232" t="s">
        <v>2465</v>
      </c>
      <c r="G409" s="40"/>
      <c r="H409" s="40"/>
      <c r="I409" s="144"/>
      <c r="J409" s="40"/>
      <c r="K409" s="40"/>
      <c r="L409" s="44"/>
      <c r="M409" s="231"/>
      <c r="N409" s="80"/>
      <c r="O409" s="80"/>
      <c r="P409" s="80"/>
      <c r="Q409" s="80"/>
      <c r="R409" s="80"/>
      <c r="S409" s="80"/>
      <c r="T409" s="81"/>
      <c r="AT409" s="18" t="s">
        <v>247</v>
      </c>
      <c r="AU409" s="18" t="s">
        <v>81</v>
      </c>
    </row>
    <row r="410" s="1" customFormat="1" ht="16.5" customHeight="1">
      <c r="B410" s="39"/>
      <c r="C410" s="217" t="s">
        <v>687</v>
      </c>
      <c r="D410" s="217" t="s">
        <v>238</v>
      </c>
      <c r="E410" s="218" t="s">
        <v>2466</v>
      </c>
      <c r="F410" s="219" t="s">
        <v>2467</v>
      </c>
      <c r="G410" s="220" t="s">
        <v>318</v>
      </c>
      <c r="H410" s="221">
        <v>52.060000000000002</v>
      </c>
      <c r="I410" s="222"/>
      <c r="J410" s="223">
        <f>ROUND(I410*H410,2)</f>
        <v>0</v>
      </c>
      <c r="K410" s="219" t="s">
        <v>242</v>
      </c>
      <c r="L410" s="44"/>
      <c r="M410" s="224" t="s">
        <v>19</v>
      </c>
      <c r="N410" s="225" t="s">
        <v>43</v>
      </c>
      <c r="O410" s="80"/>
      <c r="P410" s="226">
        <f>O410*H410</f>
        <v>0</v>
      </c>
      <c r="Q410" s="226">
        <v>0.00080999999999999996</v>
      </c>
      <c r="R410" s="226">
        <f>Q410*H410</f>
        <v>0.042168600000000001</v>
      </c>
      <c r="S410" s="226">
        <v>0</v>
      </c>
      <c r="T410" s="227">
        <f>S410*H410</f>
        <v>0</v>
      </c>
      <c r="AR410" s="18" t="s">
        <v>243</v>
      </c>
      <c r="AT410" s="18" t="s">
        <v>238</v>
      </c>
      <c r="AU410" s="18" t="s">
        <v>81</v>
      </c>
      <c r="AY410" s="18" t="s">
        <v>236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79</v>
      </c>
      <c r="BK410" s="228">
        <f>ROUND(I410*H410,2)</f>
        <v>0</v>
      </c>
      <c r="BL410" s="18" t="s">
        <v>243</v>
      </c>
      <c r="BM410" s="18" t="s">
        <v>2468</v>
      </c>
    </row>
    <row r="411" s="1" customFormat="1">
      <c r="B411" s="39"/>
      <c r="C411" s="40"/>
      <c r="D411" s="229" t="s">
        <v>245</v>
      </c>
      <c r="E411" s="40"/>
      <c r="F411" s="230" t="s">
        <v>2469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245</v>
      </c>
      <c r="AU411" s="18" t="s">
        <v>81</v>
      </c>
    </row>
    <row r="412" s="12" customFormat="1">
      <c r="B412" s="233"/>
      <c r="C412" s="234"/>
      <c r="D412" s="229" t="s">
        <v>249</v>
      </c>
      <c r="E412" s="235" t="s">
        <v>19</v>
      </c>
      <c r="F412" s="236" t="s">
        <v>2470</v>
      </c>
      <c r="G412" s="234"/>
      <c r="H412" s="237">
        <v>37.5</v>
      </c>
      <c r="I412" s="238"/>
      <c r="J412" s="234"/>
      <c r="K412" s="234"/>
      <c r="L412" s="239"/>
      <c r="M412" s="240"/>
      <c r="N412" s="241"/>
      <c r="O412" s="241"/>
      <c r="P412" s="241"/>
      <c r="Q412" s="241"/>
      <c r="R412" s="241"/>
      <c r="S412" s="241"/>
      <c r="T412" s="242"/>
      <c r="AT412" s="243" t="s">
        <v>249</v>
      </c>
      <c r="AU412" s="243" t="s">
        <v>81</v>
      </c>
      <c r="AV412" s="12" t="s">
        <v>81</v>
      </c>
      <c r="AW412" s="12" t="s">
        <v>33</v>
      </c>
      <c r="AX412" s="12" t="s">
        <v>72</v>
      </c>
      <c r="AY412" s="243" t="s">
        <v>236</v>
      </c>
    </row>
    <row r="413" s="12" customFormat="1">
      <c r="B413" s="233"/>
      <c r="C413" s="234"/>
      <c r="D413" s="229" t="s">
        <v>249</v>
      </c>
      <c r="E413" s="235" t="s">
        <v>19</v>
      </c>
      <c r="F413" s="236" t="s">
        <v>2471</v>
      </c>
      <c r="G413" s="234"/>
      <c r="H413" s="237">
        <v>14.560000000000001</v>
      </c>
      <c r="I413" s="238"/>
      <c r="J413" s="234"/>
      <c r="K413" s="234"/>
      <c r="L413" s="239"/>
      <c r="M413" s="240"/>
      <c r="N413" s="241"/>
      <c r="O413" s="241"/>
      <c r="P413" s="241"/>
      <c r="Q413" s="241"/>
      <c r="R413" s="241"/>
      <c r="S413" s="241"/>
      <c r="T413" s="242"/>
      <c r="AT413" s="243" t="s">
        <v>249</v>
      </c>
      <c r="AU413" s="243" t="s">
        <v>81</v>
      </c>
      <c r="AV413" s="12" t="s">
        <v>81</v>
      </c>
      <c r="AW413" s="12" t="s">
        <v>33</v>
      </c>
      <c r="AX413" s="12" t="s">
        <v>72</v>
      </c>
      <c r="AY413" s="243" t="s">
        <v>236</v>
      </c>
    </row>
    <row r="414" s="15" customFormat="1">
      <c r="B414" s="283"/>
      <c r="C414" s="284"/>
      <c r="D414" s="229" t="s">
        <v>249</v>
      </c>
      <c r="E414" s="285" t="s">
        <v>19</v>
      </c>
      <c r="F414" s="286" t="s">
        <v>2130</v>
      </c>
      <c r="G414" s="284"/>
      <c r="H414" s="287">
        <v>52.060000000000002</v>
      </c>
      <c r="I414" s="288"/>
      <c r="J414" s="284"/>
      <c r="K414" s="284"/>
      <c r="L414" s="289"/>
      <c r="M414" s="290"/>
      <c r="N414" s="291"/>
      <c r="O414" s="291"/>
      <c r="P414" s="291"/>
      <c r="Q414" s="291"/>
      <c r="R414" s="291"/>
      <c r="S414" s="291"/>
      <c r="T414" s="292"/>
      <c r="AT414" s="293" t="s">
        <v>249</v>
      </c>
      <c r="AU414" s="293" t="s">
        <v>81</v>
      </c>
      <c r="AV414" s="15" t="s">
        <v>243</v>
      </c>
      <c r="AW414" s="15" t="s">
        <v>33</v>
      </c>
      <c r="AX414" s="15" t="s">
        <v>79</v>
      </c>
      <c r="AY414" s="293" t="s">
        <v>236</v>
      </c>
    </row>
    <row r="415" s="1" customFormat="1" ht="16.5" customHeight="1">
      <c r="B415" s="39"/>
      <c r="C415" s="217" t="s">
        <v>1378</v>
      </c>
      <c r="D415" s="217" t="s">
        <v>238</v>
      </c>
      <c r="E415" s="218" t="s">
        <v>2472</v>
      </c>
      <c r="F415" s="219" t="s">
        <v>2473</v>
      </c>
      <c r="G415" s="220" t="s">
        <v>276</v>
      </c>
      <c r="H415" s="221">
        <v>12</v>
      </c>
      <c r="I415" s="222"/>
      <c r="J415" s="223">
        <f>ROUND(I415*H415,2)</f>
        <v>0</v>
      </c>
      <c r="K415" s="219" t="s">
        <v>19</v>
      </c>
      <c r="L415" s="44"/>
      <c r="M415" s="224" t="s">
        <v>19</v>
      </c>
      <c r="N415" s="225" t="s">
        <v>43</v>
      </c>
      <c r="O415" s="80"/>
      <c r="P415" s="226">
        <f>O415*H415</f>
        <v>0</v>
      </c>
      <c r="Q415" s="226">
        <v>0.00010000000000000001</v>
      </c>
      <c r="R415" s="226">
        <f>Q415*H415</f>
        <v>0.0012000000000000001</v>
      </c>
      <c r="S415" s="226">
        <v>0</v>
      </c>
      <c r="T415" s="227">
        <f>S415*H415</f>
        <v>0</v>
      </c>
      <c r="AR415" s="18" t="s">
        <v>243</v>
      </c>
      <c r="AT415" s="18" t="s">
        <v>238</v>
      </c>
      <c r="AU415" s="18" t="s">
        <v>81</v>
      </c>
      <c r="AY415" s="18" t="s">
        <v>236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8" t="s">
        <v>79</v>
      </c>
      <c r="BK415" s="228">
        <f>ROUND(I415*H415,2)</f>
        <v>0</v>
      </c>
      <c r="BL415" s="18" t="s">
        <v>243</v>
      </c>
      <c r="BM415" s="18" t="s">
        <v>2474</v>
      </c>
    </row>
    <row r="416" s="1" customFormat="1">
      <c r="B416" s="39"/>
      <c r="C416" s="40"/>
      <c r="D416" s="229" t="s">
        <v>245</v>
      </c>
      <c r="E416" s="40"/>
      <c r="F416" s="230" t="s">
        <v>2469</v>
      </c>
      <c r="G416" s="40"/>
      <c r="H416" s="40"/>
      <c r="I416" s="144"/>
      <c r="J416" s="40"/>
      <c r="K416" s="40"/>
      <c r="L416" s="44"/>
      <c r="M416" s="231"/>
      <c r="N416" s="80"/>
      <c r="O416" s="80"/>
      <c r="P416" s="80"/>
      <c r="Q416" s="80"/>
      <c r="R416" s="80"/>
      <c r="S416" s="80"/>
      <c r="T416" s="81"/>
      <c r="AT416" s="18" t="s">
        <v>245</v>
      </c>
      <c r="AU416" s="18" t="s">
        <v>81</v>
      </c>
    </row>
    <row r="417" s="1" customFormat="1">
      <c r="B417" s="39"/>
      <c r="C417" s="40"/>
      <c r="D417" s="229" t="s">
        <v>247</v>
      </c>
      <c r="E417" s="40"/>
      <c r="F417" s="232" t="s">
        <v>2475</v>
      </c>
      <c r="G417" s="40"/>
      <c r="H417" s="40"/>
      <c r="I417" s="144"/>
      <c r="J417" s="40"/>
      <c r="K417" s="40"/>
      <c r="L417" s="44"/>
      <c r="M417" s="231"/>
      <c r="N417" s="80"/>
      <c r="O417" s="80"/>
      <c r="P417" s="80"/>
      <c r="Q417" s="80"/>
      <c r="R417" s="80"/>
      <c r="S417" s="80"/>
      <c r="T417" s="81"/>
      <c r="AT417" s="18" t="s">
        <v>247</v>
      </c>
      <c r="AU417" s="18" t="s">
        <v>81</v>
      </c>
    </row>
    <row r="418" s="12" customFormat="1">
      <c r="B418" s="233"/>
      <c r="C418" s="234"/>
      <c r="D418" s="229" t="s">
        <v>249</v>
      </c>
      <c r="E418" s="235" t="s">
        <v>19</v>
      </c>
      <c r="F418" s="236" t="s">
        <v>2476</v>
      </c>
      <c r="G418" s="234"/>
      <c r="H418" s="237">
        <v>10</v>
      </c>
      <c r="I418" s="238"/>
      <c r="J418" s="234"/>
      <c r="K418" s="234"/>
      <c r="L418" s="239"/>
      <c r="M418" s="240"/>
      <c r="N418" s="241"/>
      <c r="O418" s="241"/>
      <c r="P418" s="241"/>
      <c r="Q418" s="241"/>
      <c r="R418" s="241"/>
      <c r="S418" s="241"/>
      <c r="T418" s="242"/>
      <c r="AT418" s="243" t="s">
        <v>249</v>
      </c>
      <c r="AU418" s="243" t="s">
        <v>81</v>
      </c>
      <c r="AV418" s="12" t="s">
        <v>81</v>
      </c>
      <c r="AW418" s="12" t="s">
        <v>33</v>
      </c>
      <c r="AX418" s="12" t="s">
        <v>72</v>
      </c>
      <c r="AY418" s="243" t="s">
        <v>236</v>
      </c>
    </row>
    <row r="419" s="12" customFormat="1">
      <c r="B419" s="233"/>
      <c r="C419" s="234"/>
      <c r="D419" s="229" t="s">
        <v>249</v>
      </c>
      <c r="E419" s="235" t="s">
        <v>19</v>
      </c>
      <c r="F419" s="236" t="s">
        <v>2477</v>
      </c>
      <c r="G419" s="234"/>
      <c r="H419" s="237">
        <v>2</v>
      </c>
      <c r="I419" s="238"/>
      <c r="J419" s="234"/>
      <c r="K419" s="234"/>
      <c r="L419" s="239"/>
      <c r="M419" s="240"/>
      <c r="N419" s="241"/>
      <c r="O419" s="241"/>
      <c r="P419" s="241"/>
      <c r="Q419" s="241"/>
      <c r="R419" s="241"/>
      <c r="S419" s="241"/>
      <c r="T419" s="242"/>
      <c r="AT419" s="243" t="s">
        <v>249</v>
      </c>
      <c r="AU419" s="243" t="s">
        <v>81</v>
      </c>
      <c r="AV419" s="12" t="s">
        <v>81</v>
      </c>
      <c r="AW419" s="12" t="s">
        <v>33</v>
      </c>
      <c r="AX419" s="12" t="s">
        <v>72</v>
      </c>
      <c r="AY419" s="243" t="s">
        <v>236</v>
      </c>
    </row>
    <row r="420" s="15" customFormat="1">
      <c r="B420" s="283"/>
      <c r="C420" s="284"/>
      <c r="D420" s="229" t="s">
        <v>249</v>
      </c>
      <c r="E420" s="285" t="s">
        <v>19</v>
      </c>
      <c r="F420" s="286" t="s">
        <v>2130</v>
      </c>
      <c r="G420" s="284"/>
      <c r="H420" s="287">
        <v>12</v>
      </c>
      <c r="I420" s="288"/>
      <c r="J420" s="284"/>
      <c r="K420" s="284"/>
      <c r="L420" s="289"/>
      <c r="M420" s="290"/>
      <c r="N420" s="291"/>
      <c r="O420" s="291"/>
      <c r="P420" s="291"/>
      <c r="Q420" s="291"/>
      <c r="R420" s="291"/>
      <c r="S420" s="291"/>
      <c r="T420" s="292"/>
      <c r="AT420" s="293" t="s">
        <v>249</v>
      </c>
      <c r="AU420" s="293" t="s">
        <v>81</v>
      </c>
      <c r="AV420" s="15" t="s">
        <v>243</v>
      </c>
      <c r="AW420" s="15" t="s">
        <v>33</v>
      </c>
      <c r="AX420" s="15" t="s">
        <v>79</v>
      </c>
      <c r="AY420" s="293" t="s">
        <v>236</v>
      </c>
    </row>
    <row r="421" s="1" customFormat="1" ht="16.5" customHeight="1">
      <c r="B421" s="39"/>
      <c r="C421" s="217" t="s">
        <v>1033</v>
      </c>
      <c r="D421" s="217" t="s">
        <v>238</v>
      </c>
      <c r="E421" s="218" t="s">
        <v>2478</v>
      </c>
      <c r="F421" s="219" t="s">
        <v>2479</v>
      </c>
      <c r="G421" s="220" t="s">
        <v>318</v>
      </c>
      <c r="H421" s="221">
        <v>58.060000000000002</v>
      </c>
      <c r="I421" s="222"/>
      <c r="J421" s="223">
        <f>ROUND(I421*H421,2)</f>
        <v>0</v>
      </c>
      <c r="K421" s="219" t="s">
        <v>19</v>
      </c>
      <c r="L421" s="44"/>
      <c r="M421" s="224" t="s">
        <v>19</v>
      </c>
      <c r="N421" s="225" t="s">
        <v>43</v>
      </c>
      <c r="O421" s="80"/>
      <c r="P421" s="226">
        <f>O421*H421</f>
        <v>0</v>
      </c>
      <c r="Q421" s="226">
        <v>0.00080999999999999996</v>
      </c>
      <c r="R421" s="226">
        <f>Q421*H421</f>
        <v>0.047028599999999997</v>
      </c>
      <c r="S421" s="226">
        <v>0</v>
      </c>
      <c r="T421" s="227">
        <f>S421*H421</f>
        <v>0</v>
      </c>
      <c r="AR421" s="18" t="s">
        <v>243</v>
      </c>
      <c r="AT421" s="18" t="s">
        <v>238</v>
      </c>
      <c r="AU421" s="18" t="s">
        <v>81</v>
      </c>
      <c r="AY421" s="18" t="s">
        <v>236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8" t="s">
        <v>79</v>
      </c>
      <c r="BK421" s="228">
        <f>ROUND(I421*H421,2)</f>
        <v>0</v>
      </c>
      <c r="BL421" s="18" t="s">
        <v>243</v>
      </c>
      <c r="BM421" s="18" t="s">
        <v>2480</v>
      </c>
    </row>
    <row r="422" s="1" customFormat="1">
      <c r="B422" s="39"/>
      <c r="C422" s="40"/>
      <c r="D422" s="229" t="s">
        <v>245</v>
      </c>
      <c r="E422" s="40"/>
      <c r="F422" s="230" t="s">
        <v>2469</v>
      </c>
      <c r="G422" s="40"/>
      <c r="H422" s="40"/>
      <c r="I422" s="144"/>
      <c r="J422" s="40"/>
      <c r="K422" s="40"/>
      <c r="L422" s="44"/>
      <c r="M422" s="231"/>
      <c r="N422" s="80"/>
      <c r="O422" s="80"/>
      <c r="P422" s="80"/>
      <c r="Q422" s="80"/>
      <c r="R422" s="80"/>
      <c r="S422" s="80"/>
      <c r="T422" s="81"/>
      <c r="AT422" s="18" t="s">
        <v>245</v>
      </c>
      <c r="AU422" s="18" t="s">
        <v>81</v>
      </c>
    </row>
    <row r="423" s="1" customFormat="1">
      <c r="B423" s="39"/>
      <c r="C423" s="40"/>
      <c r="D423" s="229" t="s">
        <v>247</v>
      </c>
      <c r="E423" s="40"/>
      <c r="F423" s="232" t="s">
        <v>2481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247</v>
      </c>
      <c r="AU423" s="18" t="s">
        <v>81</v>
      </c>
    </row>
    <row r="424" s="12" customFormat="1">
      <c r="B424" s="233"/>
      <c r="C424" s="234"/>
      <c r="D424" s="229" t="s">
        <v>249</v>
      </c>
      <c r="E424" s="235" t="s">
        <v>19</v>
      </c>
      <c r="F424" s="236" t="s">
        <v>2482</v>
      </c>
      <c r="G424" s="234"/>
      <c r="H424" s="237">
        <v>42.5</v>
      </c>
      <c r="I424" s="238"/>
      <c r="J424" s="234"/>
      <c r="K424" s="234"/>
      <c r="L424" s="239"/>
      <c r="M424" s="240"/>
      <c r="N424" s="241"/>
      <c r="O424" s="241"/>
      <c r="P424" s="241"/>
      <c r="Q424" s="241"/>
      <c r="R424" s="241"/>
      <c r="S424" s="241"/>
      <c r="T424" s="242"/>
      <c r="AT424" s="243" t="s">
        <v>249</v>
      </c>
      <c r="AU424" s="243" t="s">
        <v>81</v>
      </c>
      <c r="AV424" s="12" t="s">
        <v>81</v>
      </c>
      <c r="AW424" s="12" t="s">
        <v>33</v>
      </c>
      <c r="AX424" s="12" t="s">
        <v>72</v>
      </c>
      <c r="AY424" s="243" t="s">
        <v>236</v>
      </c>
    </row>
    <row r="425" s="12" customFormat="1">
      <c r="B425" s="233"/>
      <c r="C425" s="234"/>
      <c r="D425" s="229" t="s">
        <v>249</v>
      </c>
      <c r="E425" s="235" t="s">
        <v>19</v>
      </c>
      <c r="F425" s="236" t="s">
        <v>2483</v>
      </c>
      <c r="G425" s="234"/>
      <c r="H425" s="237">
        <v>15.560000000000001</v>
      </c>
      <c r="I425" s="238"/>
      <c r="J425" s="234"/>
      <c r="K425" s="234"/>
      <c r="L425" s="239"/>
      <c r="M425" s="240"/>
      <c r="N425" s="241"/>
      <c r="O425" s="241"/>
      <c r="P425" s="241"/>
      <c r="Q425" s="241"/>
      <c r="R425" s="241"/>
      <c r="S425" s="241"/>
      <c r="T425" s="242"/>
      <c r="AT425" s="243" t="s">
        <v>249</v>
      </c>
      <c r="AU425" s="243" t="s">
        <v>81</v>
      </c>
      <c r="AV425" s="12" t="s">
        <v>81</v>
      </c>
      <c r="AW425" s="12" t="s">
        <v>33</v>
      </c>
      <c r="AX425" s="12" t="s">
        <v>72</v>
      </c>
      <c r="AY425" s="243" t="s">
        <v>236</v>
      </c>
    </row>
    <row r="426" s="15" customFormat="1">
      <c r="B426" s="283"/>
      <c r="C426" s="284"/>
      <c r="D426" s="229" t="s">
        <v>249</v>
      </c>
      <c r="E426" s="285" t="s">
        <v>19</v>
      </c>
      <c r="F426" s="286" t="s">
        <v>2130</v>
      </c>
      <c r="G426" s="284"/>
      <c r="H426" s="287">
        <v>58.060000000000002</v>
      </c>
      <c r="I426" s="288"/>
      <c r="J426" s="284"/>
      <c r="K426" s="284"/>
      <c r="L426" s="289"/>
      <c r="M426" s="290"/>
      <c r="N426" s="291"/>
      <c r="O426" s="291"/>
      <c r="P426" s="291"/>
      <c r="Q426" s="291"/>
      <c r="R426" s="291"/>
      <c r="S426" s="291"/>
      <c r="T426" s="292"/>
      <c r="AT426" s="293" t="s">
        <v>249</v>
      </c>
      <c r="AU426" s="293" t="s">
        <v>81</v>
      </c>
      <c r="AV426" s="15" t="s">
        <v>243</v>
      </c>
      <c r="AW426" s="15" t="s">
        <v>33</v>
      </c>
      <c r="AX426" s="15" t="s">
        <v>79</v>
      </c>
      <c r="AY426" s="293" t="s">
        <v>236</v>
      </c>
    </row>
    <row r="427" s="11" customFormat="1" ht="22.8" customHeight="1">
      <c r="B427" s="201"/>
      <c r="C427" s="202"/>
      <c r="D427" s="203" t="s">
        <v>71</v>
      </c>
      <c r="E427" s="215" t="s">
        <v>243</v>
      </c>
      <c r="F427" s="215" t="s">
        <v>1644</v>
      </c>
      <c r="G427" s="202"/>
      <c r="H427" s="202"/>
      <c r="I427" s="205"/>
      <c r="J427" s="216">
        <f>BK427</f>
        <v>0</v>
      </c>
      <c r="K427" s="202"/>
      <c r="L427" s="207"/>
      <c r="M427" s="208"/>
      <c r="N427" s="209"/>
      <c r="O427" s="209"/>
      <c r="P427" s="210">
        <f>SUM(P428:P469)</f>
        <v>0</v>
      </c>
      <c r="Q427" s="209"/>
      <c r="R427" s="210">
        <f>SUM(R428:R469)</f>
        <v>342.31405830000006</v>
      </c>
      <c r="S427" s="209"/>
      <c r="T427" s="211">
        <f>SUM(T428:T469)</f>
        <v>0</v>
      </c>
      <c r="AR427" s="212" t="s">
        <v>79</v>
      </c>
      <c r="AT427" s="213" t="s">
        <v>71</v>
      </c>
      <c r="AU427" s="213" t="s">
        <v>79</v>
      </c>
      <c r="AY427" s="212" t="s">
        <v>236</v>
      </c>
      <c r="BK427" s="214">
        <f>SUM(BK428:BK469)</f>
        <v>0</v>
      </c>
    </row>
    <row r="428" s="1" customFormat="1" ht="16.5" customHeight="1">
      <c r="B428" s="39"/>
      <c r="C428" s="217" t="s">
        <v>2484</v>
      </c>
      <c r="D428" s="217" t="s">
        <v>238</v>
      </c>
      <c r="E428" s="218" t="s">
        <v>2485</v>
      </c>
      <c r="F428" s="219" t="s">
        <v>2486</v>
      </c>
      <c r="G428" s="220" t="s">
        <v>241</v>
      </c>
      <c r="H428" s="221">
        <v>25.059999999999999</v>
      </c>
      <c r="I428" s="222"/>
      <c r="J428" s="223">
        <f>ROUND(I428*H428,2)</f>
        <v>0</v>
      </c>
      <c r="K428" s="219" t="s">
        <v>242</v>
      </c>
      <c r="L428" s="44"/>
      <c r="M428" s="224" t="s">
        <v>19</v>
      </c>
      <c r="N428" s="225" t="s">
        <v>43</v>
      </c>
      <c r="O428" s="80"/>
      <c r="P428" s="226">
        <f>O428*H428</f>
        <v>0</v>
      </c>
      <c r="Q428" s="226">
        <v>0</v>
      </c>
      <c r="R428" s="226">
        <f>Q428*H428</f>
        <v>0</v>
      </c>
      <c r="S428" s="226">
        <v>0</v>
      </c>
      <c r="T428" s="227">
        <f>S428*H428</f>
        <v>0</v>
      </c>
      <c r="AR428" s="18" t="s">
        <v>243</v>
      </c>
      <c r="AT428" s="18" t="s">
        <v>238</v>
      </c>
      <c r="AU428" s="18" t="s">
        <v>81</v>
      </c>
      <c r="AY428" s="18" t="s">
        <v>236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79</v>
      </c>
      <c r="BK428" s="228">
        <f>ROUND(I428*H428,2)</f>
        <v>0</v>
      </c>
      <c r="BL428" s="18" t="s">
        <v>243</v>
      </c>
      <c r="BM428" s="18" t="s">
        <v>2487</v>
      </c>
    </row>
    <row r="429" s="1" customFormat="1">
      <c r="B429" s="39"/>
      <c r="C429" s="40"/>
      <c r="D429" s="229" t="s">
        <v>245</v>
      </c>
      <c r="E429" s="40"/>
      <c r="F429" s="230" t="s">
        <v>2488</v>
      </c>
      <c r="G429" s="40"/>
      <c r="H429" s="40"/>
      <c r="I429" s="144"/>
      <c r="J429" s="40"/>
      <c r="K429" s="40"/>
      <c r="L429" s="44"/>
      <c r="M429" s="231"/>
      <c r="N429" s="80"/>
      <c r="O429" s="80"/>
      <c r="P429" s="80"/>
      <c r="Q429" s="80"/>
      <c r="R429" s="80"/>
      <c r="S429" s="80"/>
      <c r="T429" s="81"/>
      <c r="AT429" s="18" t="s">
        <v>245</v>
      </c>
      <c r="AU429" s="18" t="s">
        <v>81</v>
      </c>
    </row>
    <row r="430" s="12" customFormat="1">
      <c r="B430" s="233"/>
      <c r="C430" s="234"/>
      <c r="D430" s="229" t="s">
        <v>249</v>
      </c>
      <c r="E430" s="235" t="s">
        <v>19</v>
      </c>
      <c r="F430" s="236" t="s">
        <v>2489</v>
      </c>
      <c r="G430" s="234"/>
      <c r="H430" s="237">
        <v>25.059999999999999</v>
      </c>
      <c r="I430" s="238"/>
      <c r="J430" s="234"/>
      <c r="K430" s="234"/>
      <c r="L430" s="239"/>
      <c r="M430" s="240"/>
      <c r="N430" s="241"/>
      <c r="O430" s="241"/>
      <c r="P430" s="241"/>
      <c r="Q430" s="241"/>
      <c r="R430" s="241"/>
      <c r="S430" s="241"/>
      <c r="T430" s="242"/>
      <c r="AT430" s="243" t="s">
        <v>249</v>
      </c>
      <c r="AU430" s="243" t="s">
        <v>81</v>
      </c>
      <c r="AV430" s="12" t="s">
        <v>81</v>
      </c>
      <c r="AW430" s="12" t="s">
        <v>33</v>
      </c>
      <c r="AX430" s="12" t="s">
        <v>79</v>
      </c>
      <c r="AY430" s="243" t="s">
        <v>236</v>
      </c>
    </row>
    <row r="431" s="1" customFormat="1" ht="16.5" customHeight="1">
      <c r="B431" s="39"/>
      <c r="C431" s="217" t="s">
        <v>1036</v>
      </c>
      <c r="D431" s="217" t="s">
        <v>238</v>
      </c>
      <c r="E431" s="218" t="s">
        <v>2490</v>
      </c>
      <c r="F431" s="219" t="s">
        <v>2491</v>
      </c>
      <c r="G431" s="220" t="s">
        <v>256</v>
      </c>
      <c r="H431" s="221">
        <v>3.548</v>
      </c>
      <c r="I431" s="222"/>
      <c r="J431" s="223">
        <f>ROUND(I431*H431,2)</f>
        <v>0</v>
      </c>
      <c r="K431" s="219" t="s">
        <v>242</v>
      </c>
      <c r="L431" s="44"/>
      <c r="M431" s="224" t="s">
        <v>19</v>
      </c>
      <c r="N431" s="225" t="s">
        <v>43</v>
      </c>
      <c r="O431" s="80"/>
      <c r="P431" s="226">
        <f>O431*H431</f>
        <v>0</v>
      </c>
      <c r="Q431" s="226">
        <v>1.0490900000000001</v>
      </c>
      <c r="R431" s="226">
        <f>Q431*H431</f>
        <v>3.7221713200000002</v>
      </c>
      <c r="S431" s="226">
        <v>0</v>
      </c>
      <c r="T431" s="227">
        <f>S431*H431</f>
        <v>0</v>
      </c>
      <c r="AR431" s="18" t="s">
        <v>243</v>
      </c>
      <c r="AT431" s="18" t="s">
        <v>238</v>
      </c>
      <c r="AU431" s="18" t="s">
        <v>81</v>
      </c>
      <c r="AY431" s="18" t="s">
        <v>236</v>
      </c>
      <c r="BE431" s="228">
        <f>IF(N431="základní",J431,0)</f>
        <v>0</v>
      </c>
      <c r="BF431" s="228">
        <f>IF(N431="snížená",J431,0)</f>
        <v>0</v>
      </c>
      <c r="BG431" s="228">
        <f>IF(N431="zákl. přenesená",J431,0)</f>
        <v>0</v>
      </c>
      <c r="BH431" s="228">
        <f>IF(N431="sníž. přenesená",J431,0)</f>
        <v>0</v>
      </c>
      <c r="BI431" s="228">
        <f>IF(N431="nulová",J431,0)</f>
        <v>0</v>
      </c>
      <c r="BJ431" s="18" t="s">
        <v>79</v>
      </c>
      <c r="BK431" s="228">
        <f>ROUND(I431*H431,2)</f>
        <v>0</v>
      </c>
      <c r="BL431" s="18" t="s">
        <v>243</v>
      </c>
      <c r="BM431" s="18" t="s">
        <v>2492</v>
      </c>
    </row>
    <row r="432" s="1" customFormat="1">
      <c r="B432" s="39"/>
      <c r="C432" s="40"/>
      <c r="D432" s="229" t="s">
        <v>245</v>
      </c>
      <c r="E432" s="40"/>
      <c r="F432" s="230" t="s">
        <v>2493</v>
      </c>
      <c r="G432" s="40"/>
      <c r="H432" s="40"/>
      <c r="I432" s="144"/>
      <c r="J432" s="40"/>
      <c r="K432" s="40"/>
      <c r="L432" s="44"/>
      <c r="M432" s="231"/>
      <c r="N432" s="80"/>
      <c r="O432" s="80"/>
      <c r="P432" s="80"/>
      <c r="Q432" s="80"/>
      <c r="R432" s="80"/>
      <c r="S432" s="80"/>
      <c r="T432" s="81"/>
      <c r="AT432" s="18" t="s">
        <v>245</v>
      </c>
      <c r="AU432" s="18" t="s">
        <v>81</v>
      </c>
    </row>
    <row r="433" s="12" customFormat="1">
      <c r="B433" s="233"/>
      <c r="C433" s="234"/>
      <c r="D433" s="229" t="s">
        <v>249</v>
      </c>
      <c r="E433" s="235" t="s">
        <v>19</v>
      </c>
      <c r="F433" s="236" t="s">
        <v>2494</v>
      </c>
      <c r="G433" s="234"/>
      <c r="H433" s="237">
        <v>3.548</v>
      </c>
      <c r="I433" s="238"/>
      <c r="J433" s="234"/>
      <c r="K433" s="234"/>
      <c r="L433" s="239"/>
      <c r="M433" s="240"/>
      <c r="N433" s="241"/>
      <c r="O433" s="241"/>
      <c r="P433" s="241"/>
      <c r="Q433" s="241"/>
      <c r="R433" s="241"/>
      <c r="S433" s="241"/>
      <c r="T433" s="242"/>
      <c r="AT433" s="243" t="s">
        <v>249</v>
      </c>
      <c r="AU433" s="243" t="s">
        <v>81</v>
      </c>
      <c r="AV433" s="12" t="s">
        <v>81</v>
      </c>
      <c r="AW433" s="12" t="s">
        <v>33</v>
      </c>
      <c r="AX433" s="12" t="s">
        <v>79</v>
      </c>
      <c r="AY433" s="243" t="s">
        <v>236</v>
      </c>
    </row>
    <row r="434" s="1" customFormat="1" ht="16.5" customHeight="1">
      <c r="B434" s="39"/>
      <c r="C434" s="217" t="s">
        <v>2495</v>
      </c>
      <c r="D434" s="217" t="s">
        <v>238</v>
      </c>
      <c r="E434" s="218" t="s">
        <v>2496</v>
      </c>
      <c r="F434" s="219" t="s">
        <v>2497</v>
      </c>
      <c r="G434" s="220" t="s">
        <v>264</v>
      </c>
      <c r="H434" s="221">
        <v>69.129999999999995</v>
      </c>
      <c r="I434" s="222"/>
      <c r="J434" s="223">
        <f>ROUND(I434*H434,2)</f>
        <v>0</v>
      </c>
      <c r="K434" s="219" t="s">
        <v>242</v>
      </c>
      <c r="L434" s="44"/>
      <c r="M434" s="224" t="s">
        <v>19</v>
      </c>
      <c r="N434" s="225" t="s">
        <v>43</v>
      </c>
      <c r="O434" s="80"/>
      <c r="P434" s="226">
        <f>O434*H434</f>
        <v>0</v>
      </c>
      <c r="Q434" s="226">
        <v>0.01087</v>
      </c>
      <c r="R434" s="226">
        <f>Q434*H434</f>
        <v>0.75144309999999992</v>
      </c>
      <c r="S434" s="226">
        <v>0</v>
      </c>
      <c r="T434" s="227">
        <f>S434*H434</f>
        <v>0</v>
      </c>
      <c r="AR434" s="18" t="s">
        <v>243</v>
      </c>
      <c r="AT434" s="18" t="s">
        <v>238</v>
      </c>
      <c r="AU434" s="18" t="s">
        <v>81</v>
      </c>
      <c r="AY434" s="18" t="s">
        <v>236</v>
      </c>
      <c r="BE434" s="228">
        <f>IF(N434="základní",J434,0)</f>
        <v>0</v>
      </c>
      <c r="BF434" s="228">
        <f>IF(N434="snížená",J434,0)</f>
        <v>0</v>
      </c>
      <c r="BG434" s="228">
        <f>IF(N434="zákl. přenesená",J434,0)</f>
        <v>0</v>
      </c>
      <c r="BH434" s="228">
        <f>IF(N434="sníž. přenesená",J434,0)</f>
        <v>0</v>
      </c>
      <c r="BI434" s="228">
        <f>IF(N434="nulová",J434,0)</f>
        <v>0</v>
      </c>
      <c r="BJ434" s="18" t="s">
        <v>79</v>
      </c>
      <c r="BK434" s="228">
        <f>ROUND(I434*H434,2)</f>
        <v>0</v>
      </c>
      <c r="BL434" s="18" t="s">
        <v>243</v>
      </c>
      <c r="BM434" s="18" t="s">
        <v>2498</v>
      </c>
    </row>
    <row r="435" s="1" customFormat="1">
      <c r="B435" s="39"/>
      <c r="C435" s="40"/>
      <c r="D435" s="229" t="s">
        <v>245</v>
      </c>
      <c r="E435" s="40"/>
      <c r="F435" s="230" t="s">
        <v>2499</v>
      </c>
      <c r="G435" s="40"/>
      <c r="H435" s="40"/>
      <c r="I435" s="144"/>
      <c r="J435" s="40"/>
      <c r="K435" s="40"/>
      <c r="L435" s="44"/>
      <c r="M435" s="231"/>
      <c r="N435" s="80"/>
      <c r="O435" s="80"/>
      <c r="P435" s="80"/>
      <c r="Q435" s="80"/>
      <c r="R435" s="80"/>
      <c r="S435" s="80"/>
      <c r="T435" s="81"/>
      <c r="AT435" s="18" t="s">
        <v>245</v>
      </c>
      <c r="AU435" s="18" t="s">
        <v>81</v>
      </c>
    </row>
    <row r="436" s="12" customFormat="1">
      <c r="B436" s="233"/>
      <c r="C436" s="234"/>
      <c r="D436" s="229" t="s">
        <v>249</v>
      </c>
      <c r="E436" s="235" t="s">
        <v>19</v>
      </c>
      <c r="F436" s="236" t="s">
        <v>2500</v>
      </c>
      <c r="G436" s="234"/>
      <c r="H436" s="237">
        <v>49.75</v>
      </c>
      <c r="I436" s="238"/>
      <c r="J436" s="234"/>
      <c r="K436" s="234"/>
      <c r="L436" s="239"/>
      <c r="M436" s="240"/>
      <c r="N436" s="241"/>
      <c r="O436" s="241"/>
      <c r="P436" s="241"/>
      <c r="Q436" s="241"/>
      <c r="R436" s="241"/>
      <c r="S436" s="241"/>
      <c r="T436" s="242"/>
      <c r="AT436" s="243" t="s">
        <v>249</v>
      </c>
      <c r="AU436" s="243" t="s">
        <v>81</v>
      </c>
      <c r="AV436" s="12" t="s">
        <v>81</v>
      </c>
      <c r="AW436" s="12" t="s">
        <v>33</v>
      </c>
      <c r="AX436" s="12" t="s">
        <v>72</v>
      </c>
      <c r="AY436" s="243" t="s">
        <v>236</v>
      </c>
    </row>
    <row r="437" s="12" customFormat="1">
      <c r="B437" s="233"/>
      <c r="C437" s="234"/>
      <c r="D437" s="229" t="s">
        <v>249</v>
      </c>
      <c r="E437" s="235" t="s">
        <v>19</v>
      </c>
      <c r="F437" s="236" t="s">
        <v>2501</v>
      </c>
      <c r="G437" s="234"/>
      <c r="H437" s="237">
        <v>19.379999999999999</v>
      </c>
      <c r="I437" s="238"/>
      <c r="J437" s="234"/>
      <c r="K437" s="234"/>
      <c r="L437" s="239"/>
      <c r="M437" s="240"/>
      <c r="N437" s="241"/>
      <c r="O437" s="241"/>
      <c r="P437" s="241"/>
      <c r="Q437" s="241"/>
      <c r="R437" s="241"/>
      <c r="S437" s="241"/>
      <c r="T437" s="242"/>
      <c r="AT437" s="243" t="s">
        <v>249</v>
      </c>
      <c r="AU437" s="243" t="s">
        <v>81</v>
      </c>
      <c r="AV437" s="12" t="s">
        <v>81</v>
      </c>
      <c r="AW437" s="12" t="s">
        <v>33</v>
      </c>
      <c r="AX437" s="12" t="s">
        <v>72</v>
      </c>
      <c r="AY437" s="243" t="s">
        <v>236</v>
      </c>
    </row>
    <row r="438" s="15" customFormat="1">
      <c r="B438" s="283"/>
      <c r="C438" s="284"/>
      <c r="D438" s="229" t="s">
        <v>249</v>
      </c>
      <c r="E438" s="285" t="s">
        <v>19</v>
      </c>
      <c r="F438" s="286" t="s">
        <v>2130</v>
      </c>
      <c r="G438" s="284"/>
      <c r="H438" s="287">
        <v>69.129999999999995</v>
      </c>
      <c r="I438" s="288"/>
      <c r="J438" s="284"/>
      <c r="K438" s="284"/>
      <c r="L438" s="289"/>
      <c r="M438" s="290"/>
      <c r="N438" s="291"/>
      <c r="O438" s="291"/>
      <c r="P438" s="291"/>
      <c r="Q438" s="291"/>
      <c r="R438" s="291"/>
      <c r="S438" s="291"/>
      <c r="T438" s="292"/>
      <c r="AT438" s="293" t="s">
        <v>249</v>
      </c>
      <c r="AU438" s="293" t="s">
        <v>81</v>
      </c>
      <c r="AV438" s="15" t="s">
        <v>243</v>
      </c>
      <c r="AW438" s="15" t="s">
        <v>33</v>
      </c>
      <c r="AX438" s="15" t="s">
        <v>79</v>
      </c>
      <c r="AY438" s="293" t="s">
        <v>236</v>
      </c>
    </row>
    <row r="439" s="1" customFormat="1" ht="16.5" customHeight="1">
      <c r="B439" s="39"/>
      <c r="C439" s="217" t="s">
        <v>1040</v>
      </c>
      <c r="D439" s="217" t="s">
        <v>238</v>
      </c>
      <c r="E439" s="218" t="s">
        <v>2502</v>
      </c>
      <c r="F439" s="219" t="s">
        <v>2503</v>
      </c>
      <c r="G439" s="220" t="s">
        <v>264</v>
      </c>
      <c r="H439" s="221">
        <v>69.129999999999995</v>
      </c>
      <c r="I439" s="222"/>
      <c r="J439" s="223">
        <f>ROUND(I439*H439,2)</f>
        <v>0</v>
      </c>
      <c r="K439" s="219" t="s">
        <v>242</v>
      </c>
      <c r="L439" s="44"/>
      <c r="M439" s="224" t="s">
        <v>19</v>
      </c>
      <c r="N439" s="225" t="s">
        <v>43</v>
      </c>
      <c r="O439" s="80"/>
      <c r="P439" s="226">
        <f>O439*H439</f>
        <v>0</v>
      </c>
      <c r="Q439" s="226">
        <v>0</v>
      </c>
      <c r="R439" s="226">
        <f>Q439*H439</f>
        <v>0</v>
      </c>
      <c r="S439" s="226">
        <v>0</v>
      </c>
      <c r="T439" s="227">
        <f>S439*H439</f>
        <v>0</v>
      </c>
      <c r="AR439" s="18" t="s">
        <v>243</v>
      </c>
      <c r="AT439" s="18" t="s">
        <v>238</v>
      </c>
      <c r="AU439" s="18" t="s">
        <v>81</v>
      </c>
      <c r="AY439" s="18" t="s">
        <v>236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79</v>
      </c>
      <c r="BK439" s="228">
        <f>ROUND(I439*H439,2)</f>
        <v>0</v>
      </c>
      <c r="BL439" s="18" t="s">
        <v>243</v>
      </c>
      <c r="BM439" s="18" t="s">
        <v>2504</v>
      </c>
    </row>
    <row r="440" s="1" customFormat="1">
      <c r="B440" s="39"/>
      <c r="C440" s="40"/>
      <c r="D440" s="229" t="s">
        <v>245</v>
      </c>
      <c r="E440" s="40"/>
      <c r="F440" s="230" t="s">
        <v>2505</v>
      </c>
      <c r="G440" s="40"/>
      <c r="H440" s="40"/>
      <c r="I440" s="144"/>
      <c r="J440" s="40"/>
      <c r="K440" s="40"/>
      <c r="L440" s="44"/>
      <c r="M440" s="231"/>
      <c r="N440" s="80"/>
      <c r="O440" s="80"/>
      <c r="P440" s="80"/>
      <c r="Q440" s="80"/>
      <c r="R440" s="80"/>
      <c r="S440" s="80"/>
      <c r="T440" s="81"/>
      <c r="AT440" s="18" t="s">
        <v>245</v>
      </c>
      <c r="AU440" s="18" t="s">
        <v>81</v>
      </c>
    </row>
    <row r="441" s="1" customFormat="1" ht="16.5" customHeight="1">
      <c r="B441" s="39"/>
      <c r="C441" s="217" t="s">
        <v>2506</v>
      </c>
      <c r="D441" s="217" t="s">
        <v>238</v>
      </c>
      <c r="E441" s="218" t="s">
        <v>2507</v>
      </c>
      <c r="F441" s="219" t="s">
        <v>2508</v>
      </c>
      <c r="G441" s="220" t="s">
        <v>264</v>
      </c>
      <c r="H441" s="221">
        <v>77.099999999999994</v>
      </c>
      <c r="I441" s="222"/>
      <c r="J441" s="223">
        <f>ROUND(I441*H441,2)</f>
        <v>0</v>
      </c>
      <c r="K441" s="219" t="s">
        <v>242</v>
      </c>
      <c r="L441" s="44"/>
      <c r="M441" s="224" t="s">
        <v>19</v>
      </c>
      <c r="N441" s="225" t="s">
        <v>43</v>
      </c>
      <c r="O441" s="80"/>
      <c r="P441" s="226">
        <f>O441*H441</f>
        <v>0</v>
      </c>
      <c r="Q441" s="226">
        <v>0</v>
      </c>
      <c r="R441" s="226">
        <f>Q441*H441</f>
        <v>0</v>
      </c>
      <c r="S441" s="226">
        <v>0</v>
      </c>
      <c r="T441" s="227">
        <f>S441*H441</f>
        <v>0</v>
      </c>
      <c r="AR441" s="18" t="s">
        <v>243</v>
      </c>
      <c r="AT441" s="18" t="s">
        <v>238</v>
      </c>
      <c r="AU441" s="18" t="s">
        <v>81</v>
      </c>
      <c r="AY441" s="18" t="s">
        <v>236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8" t="s">
        <v>79</v>
      </c>
      <c r="BK441" s="228">
        <f>ROUND(I441*H441,2)</f>
        <v>0</v>
      </c>
      <c r="BL441" s="18" t="s">
        <v>243</v>
      </c>
      <c r="BM441" s="18" t="s">
        <v>2509</v>
      </c>
    </row>
    <row r="442" s="1" customFormat="1">
      <c r="B442" s="39"/>
      <c r="C442" s="40"/>
      <c r="D442" s="229" t="s">
        <v>245</v>
      </c>
      <c r="E442" s="40"/>
      <c r="F442" s="230" t="s">
        <v>2510</v>
      </c>
      <c r="G442" s="40"/>
      <c r="H442" s="40"/>
      <c r="I442" s="144"/>
      <c r="J442" s="40"/>
      <c r="K442" s="40"/>
      <c r="L442" s="44"/>
      <c r="M442" s="231"/>
      <c r="N442" s="80"/>
      <c r="O442" s="80"/>
      <c r="P442" s="80"/>
      <c r="Q442" s="80"/>
      <c r="R442" s="80"/>
      <c r="S442" s="80"/>
      <c r="T442" s="81"/>
      <c r="AT442" s="18" t="s">
        <v>245</v>
      </c>
      <c r="AU442" s="18" t="s">
        <v>81</v>
      </c>
    </row>
    <row r="443" s="12" customFormat="1">
      <c r="B443" s="233"/>
      <c r="C443" s="234"/>
      <c r="D443" s="229" t="s">
        <v>249</v>
      </c>
      <c r="E443" s="235" t="s">
        <v>19</v>
      </c>
      <c r="F443" s="236" t="s">
        <v>2511</v>
      </c>
      <c r="G443" s="234"/>
      <c r="H443" s="237">
        <v>73.799999999999997</v>
      </c>
      <c r="I443" s="238"/>
      <c r="J443" s="234"/>
      <c r="K443" s="234"/>
      <c r="L443" s="239"/>
      <c r="M443" s="240"/>
      <c r="N443" s="241"/>
      <c r="O443" s="241"/>
      <c r="P443" s="241"/>
      <c r="Q443" s="241"/>
      <c r="R443" s="241"/>
      <c r="S443" s="241"/>
      <c r="T443" s="242"/>
      <c r="AT443" s="243" t="s">
        <v>249</v>
      </c>
      <c r="AU443" s="243" t="s">
        <v>81</v>
      </c>
      <c r="AV443" s="12" t="s">
        <v>81</v>
      </c>
      <c r="AW443" s="12" t="s">
        <v>33</v>
      </c>
      <c r="AX443" s="12" t="s">
        <v>72</v>
      </c>
      <c r="AY443" s="243" t="s">
        <v>236</v>
      </c>
    </row>
    <row r="444" s="12" customFormat="1">
      <c r="B444" s="233"/>
      <c r="C444" s="234"/>
      <c r="D444" s="229" t="s">
        <v>249</v>
      </c>
      <c r="E444" s="235" t="s">
        <v>19</v>
      </c>
      <c r="F444" s="236" t="s">
        <v>2512</v>
      </c>
      <c r="G444" s="234"/>
      <c r="H444" s="237">
        <v>3.2999999999999998</v>
      </c>
      <c r="I444" s="238"/>
      <c r="J444" s="234"/>
      <c r="K444" s="234"/>
      <c r="L444" s="239"/>
      <c r="M444" s="240"/>
      <c r="N444" s="241"/>
      <c r="O444" s="241"/>
      <c r="P444" s="241"/>
      <c r="Q444" s="241"/>
      <c r="R444" s="241"/>
      <c r="S444" s="241"/>
      <c r="T444" s="242"/>
      <c r="AT444" s="243" t="s">
        <v>249</v>
      </c>
      <c r="AU444" s="243" t="s">
        <v>81</v>
      </c>
      <c r="AV444" s="12" t="s">
        <v>81</v>
      </c>
      <c r="AW444" s="12" t="s">
        <v>33</v>
      </c>
      <c r="AX444" s="12" t="s">
        <v>72</v>
      </c>
      <c r="AY444" s="243" t="s">
        <v>236</v>
      </c>
    </row>
    <row r="445" s="15" customFormat="1">
      <c r="B445" s="283"/>
      <c r="C445" s="284"/>
      <c r="D445" s="229" t="s">
        <v>249</v>
      </c>
      <c r="E445" s="285" t="s">
        <v>19</v>
      </c>
      <c r="F445" s="286" t="s">
        <v>2130</v>
      </c>
      <c r="G445" s="284"/>
      <c r="H445" s="287">
        <v>77.099999999999994</v>
      </c>
      <c r="I445" s="288"/>
      <c r="J445" s="284"/>
      <c r="K445" s="284"/>
      <c r="L445" s="289"/>
      <c r="M445" s="290"/>
      <c r="N445" s="291"/>
      <c r="O445" s="291"/>
      <c r="P445" s="291"/>
      <c r="Q445" s="291"/>
      <c r="R445" s="291"/>
      <c r="S445" s="291"/>
      <c r="T445" s="292"/>
      <c r="AT445" s="293" t="s">
        <v>249</v>
      </c>
      <c r="AU445" s="293" t="s">
        <v>81</v>
      </c>
      <c r="AV445" s="15" t="s">
        <v>243</v>
      </c>
      <c r="AW445" s="15" t="s">
        <v>33</v>
      </c>
      <c r="AX445" s="15" t="s">
        <v>79</v>
      </c>
      <c r="AY445" s="293" t="s">
        <v>236</v>
      </c>
    </row>
    <row r="446" s="1" customFormat="1" ht="16.5" customHeight="1">
      <c r="B446" s="39"/>
      <c r="C446" s="217" t="s">
        <v>1043</v>
      </c>
      <c r="D446" s="217" t="s">
        <v>238</v>
      </c>
      <c r="E446" s="218" t="s">
        <v>2513</v>
      </c>
      <c r="F446" s="219" t="s">
        <v>2514</v>
      </c>
      <c r="G446" s="220" t="s">
        <v>241</v>
      </c>
      <c r="H446" s="221">
        <v>0.021999999999999999</v>
      </c>
      <c r="I446" s="222"/>
      <c r="J446" s="223">
        <f>ROUND(I446*H446,2)</f>
        <v>0</v>
      </c>
      <c r="K446" s="219" t="s">
        <v>242</v>
      </c>
      <c r="L446" s="44"/>
      <c r="M446" s="224" t="s">
        <v>19</v>
      </c>
      <c r="N446" s="225" t="s">
        <v>43</v>
      </c>
      <c r="O446" s="80"/>
      <c r="P446" s="226">
        <f>O446*H446</f>
        <v>0</v>
      </c>
      <c r="Q446" s="226">
        <v>2.6565400000000001</v>
      </c>
      <c r="R446" s="226">
        <f>Q446*H446</f>
        <v>0.058443879999999997</v>
      </c>
      <c r="S446" s="226">
        <v>0</v>
      </c>
      <c r="T446" s="227">
        <f>S446*H446</f>
        <v>0</v>
      </c>
      <c r="AR446" s="18" t="s">
        <v>243</v>
      </c>
      <c r="AT446" s="18" t="s">
        <v>238</v>
      </c>
      <c r="AU446" s="18" t="s">
        <v>81</v>
      </c>
      <c r="AY446" s="18" t="s">
        <v>236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8" t="s">
        <v>79</v>
      </c>
      <c r="BK446" s="228">
        <f>ROUND(I446*H446,2)</f>
        <v>0</v>
      </c>
      <c r="BL446" s="18" t="s">
        <v>243</v>
      </c>
      <c r="BM446" s="18" t="s">
        <v>2515</v>
      </c>
    </row>
    <row r="447" s="1" customFormat="1">
      <c r="B447" s="39"/>
      <c r="C447" s="40"/>
      <c r="D447" s="229" t="s">
        <v>245</v>
      </c>
      <c r="E447" s="40"/>
      <c r="F447" s="230" t="s">
        <v>2516</v>
      </c>
      <c r="G447" s="40"/>
      <c r="H447" s="40"/>
      <c r="I447" s="144"/>
      <c r="J447" s="40"/>
      <c r="K447" s="40"/>
      <c r="L447" s="44"/>
      <c r="M447" s="231"/>
      <c r="N447" s="80"/>
      <c r="O447" s="80"/>
      <c r="P447" s="80"/>
      <c r="Q447" s="80"/>
      <c r="R447" s="80"/>
      <c r="S447" s="80"/>
      <c r="T447" s="81"/>
      <c r="AT447" s="18" t="s">
        <v>245</v>
      </c>
      <c r="AU447" s="18" t="s">
        <v>81</v>
      </c>
    </row>
    <row r="448" s="1" customFormat="1">
      <c r="B448" s="39"/>
      <c r="C448" s="40"/>
      <c r="D448" s="229" t="s">
        <v>247</v>
      </c>
      <c r="E448" s="40"/>
      <c r="F448" s="232" t="s">
        <v>2517</v>
      </c>
      <c r="G448" s="40"/>
      <c r="H448" s="40"/>
      <c r="I448" s="144"/>
      <c r="J448" s="40"/>
      <c r="K448" s="40"/>
      <c r="L448" s="44"/>
      <c r="M448" s="231"/>
      <c r="N448" s="80"/>
      <c r="O448" s="80"/>
      <c r="P448" s="80"/>
      <c r="Q448" s="80"/>
      <c r="R448" s="80"/>
      <c r="S448" s="80"/>
      <c r="T448" s="81"/>
      <c r="AT448" s="18" t="s">
        <v>247</v>
      </c>
      <c r="AU448" s="18" t="s">
        <v>81</v>
      </c>
    </row>
    <row r="449" s="12" customFormat="1">
      <c r="B449" s="233"/>
      <c r="C449" s="234"/>
      <c r="D449" s="229" t="s">
        <v>249</v>
      </c>
      <c r="E449" s="235" t="s">
        <v>19</v>
      </c>
      <c r="F449" s="236" t="s">
        <v>2518</v>
      </c>
      <c r="G449" s="234"/>
      <c r="H449" s="237">
        <v>0.021999999999999999</v>
      </c>
      <c r="I449" s="238"/>
      <c r="J449" s="234"/>
      <c r="K449" s="234"/>
      <c r="L449" s="239"/>
      <c r="M449" s="240"/>
      <c r="N449" s="241"/>
      <c r="O449" s="241"/>
      <c r="P449" s="241"/>
      <c r="Q449" s="241"/>
      <c r="R449" s="241"/>
      <c r="S449" s="241"/>
      <c r="T449" s="242"/>
      <c r="AT449" s="243" t="s">
        <v>249</v>
      </c>
      <c r="AU449" s="243" t="s">
        <v>81</v>
      </c>
      <c r="AV449" s="12" t="s">
        <v>81</v>
      </c>
      <c r="AW449" s="12" t="s">
        <v>33</v>
      </c>
      <c r="AX449" s="12" t="s">
        <v>79</v>
      </c>
      <c r="AY449" s="243" t="s">
        <v>236</v>
      </c>
    </row>
    <row r="450" s="1" customFormat="1" ht="16.5" customHeight="1">
      <c r="B450" s="39"/>
      <c r="C450" s="217" t="s">
        <v>2519</v>
      </c>
      <c r="D450" s="217" t="s">
        <v>238</v>
      </c>
      <c r="E450" s="218" t="s">
        <v>2520</v>
      </c>
      <c r="F450" s="219" t="s">
        <v>2521</v>
      </c>
      <c r="G450" s="220" t="s">
        <v>264</v>
      </c>
      <c r="H450" s="221">
        <v>61.689999999999998</v>
      </c>
      <c r="I450" s="222"/>
      <c r="J450" s="223">
        <f>ROUND(I450*H450,2)</f>
        <v>0</v>
      </c>
      <c r="K450" s="219" t="s">
        <v>242</v>
      </c>
      <c r="L450" s="44"/>
      <c r="M450" s="224" t="s">
        <v>19</v>
      </c>
      <c r="N450" s="225" t="s">
        <v>43</v>
      </c>
      <c r="O450" s="80"/>
      <c r="P450" s="226">
        <f>O450*H450</f>
        <v>0</v>
      </c>
      <c r="Q450" s="226">
        <v>0</v>
      </c>
      <c r="R450" s="226">
        <f>Q450*H450</f>
        <v>0</v>
      </c>
      <c r="S450" s="226">
        <v>0</v>
      </c>
      <c r="T450" s="227">
        <f>S450*H450</f>
        <v>0</v>
      </c>
      <c r="AR450" s="18" t="s">
        <v>243</v>
      </c>
      <c r="AT450" s="18" t="s">
        <v>238</v>
      </c>
      <c r="AU450" s="18" t="s">
        <v>81</v>
      </c>
      <c r="AY450" s="18" t="s">
        <v>236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79</v>
      </c>
      <c r="BK450" s="228">
        <f>ROUND(I450*H450,2)</f>
        <v>0</v>
      </c>
      <c r="BL450" s="18" t="s">
        <v>243</v>
      </c>
      <c r="BM450" s="18" t="s">
        <v>2522</v>
      </c>
    </row>
    <row r="451" s="1" customFormat="1">
      <c r="B451" s="39"/>
      <c r="C451" s="40"/>
      <c r="D451" s="229" t="s">
        <v>245</v>
      </c>
      <c r="E451" s="40"/>
      <c r="F451" s="230" t="s">
        <v>2523</v>
      </c>
      <c r="G451" s="40"/>
      <c r="H451" s="40"/>
      <c r="I451" s="144"/>
      <c r="J451" s="40"/>
      <c r="K451" s="40"/>
      <c r="L451" s="44"/>
      <c r="M451" s="231"/>
      <c r="N451" s="80"/>
      <c r="O451" s="80"/>
      <c r="P451" s="80"/>
      <c r="Q451" s="80"/>
      <c r="R451" s="80"/>
      <c r="S451" s="80"/>
      <c r="T451" s="81"/>
      <c r="AT451" s="18" t="s">
        <v>245</v>
      </c>
      <c r="AU451" s="18" t="s">
        <v>81</v>
      </c>
    </row>
    <row r="452" s="1" customFormat="1">
      <c r="B452" s="39"/>
      <c r="C452" s="40"/>
      <c r="D452" s="229" t="s">
        <v>247</v>
      </c>
      <c r="E452" s="40"/>
      <c r="F452" s="232" t="s">
        <v>2524</v>
      </c>
      <c r="G452" s="40"/>
      <c r="H452" s="40"/>
      <c r="I452" s="144"/>
      <c r="J452" s="40"/>
      <c r="K452" s="40"/>
      <c r="L452" s="44"/>
      <c r="M452" s="231"/>
      <c r="N452" s="80"/>
      <c r="O452" s="80"/>
      <c r="P452" s="80"/>
      <c r="Q452" s="80"/>
      <c r="R452" s="80"/>
      <c r="S452" s="80"/>
      <c r="T452" s="81"/>
      <c r="AT452" s="18" t="s">
        <v>247</v>
      </c>
      <c r="AU452" s="18" t="s">
        <v>81</v>
      </c>
    </row>
    <row r="453" s="12" customFormat="1">
      <c r="B453" s="233"/>
      <c r="C453" s="234"/>
      <c r="D453" s="229" t="s">
        <v>249</v>
      </c>
      <c r="E453" s="235" t="s">
        <v>19</v>
      </c>
      <c r="F453" s="236" t="s">
        <v>2525</v>
      </c>
      <c r="G453" s="234"/>
      <c r="H453" s="237">
        <v>61.689999999999998</v>
      </c>
      <c r="I453" s="238"/>
      <c r="J453" s="234"/>
      <c r="K453" s="234"/>
      <c r="L453" s="239"/>
      <c r="M453" s="240"/>
      <c r="N453" s="241"/>
      <c r="O453" s="241"/>
      <c r="P453" s="241"/>
      <c r="Q453" s="241"/>
      <c r="R453" s="241"/>
      <c r="S453" s="241"/>
      <c r="T453" s="242"/>
      <c r="AT453" s="243" t="s">
        <v>249</v>
      </c>
      <c r="AU453" s="243" t="s">
        <v>81</v>
      </c>
      <c r="AV453" s="12" t="s">
        <v>81</v>
      </c>
      <c r="AW453" s="12" t="s">
        <v>33</v>
      </c>
      <c r="AX453" s="12" t="s">
        <v>79</v>
      </c>
      <c r="AY453" s="243" t="s">
        <v>236</v>
      </c>
    </row>
    <row r="454" s="1" customFormat="1" ht="16.5" customHeight="1">
      <c r="B454" s="39"/>
      <c r="C454" s="217" t="s">
        <v>1047</v>
      </c>
      <c r="D454" s="217" t="s">
        <v>238</v>
      </c>
      <c r="E454" s="218" t="s">
        <v>2526</v>
      </c>
      <c r="F454" s="219" t="s">
        <v>2527</v>
      </c>
      <c r="G454" s="220" t="s">
        <v>241</v>
      </c>
      <c r="H454" s="221">
        <v>126</v>
      </c>
      <c r="I454" s="222"/>
      <c r="J454" s="223">
        <f>ROUND(I454*H454,2)</f>
        <v>0</v>
      </c>
      <c r="K454" s="219" t="s">
        <v>242</v>
      </c>
      <c r="L454" s="44"/>
      <c r="M454" s="224" t="s">
        <v>19</v>
      </c>
      <c r="N454" s="225" t="s">
        <v>43</v>
      </c>
      <c r="O454" s="80"/>
      <c r="P454" s="226">
        <f>O454*H454</f>
        <v>0</v>
      </c>
      <c r="Q454" s="226">
        <v>2.4500000000000002</v>
      </c>
      <c r="R454" s="226">
        <f>Q454*H454</f>
        <v>308.70000000000005</v>
      </c>
      <c r="S454" s="226">
        <v>0</v>
      </c>
      <c r="T454" s="227">
        <f>S454*H454</f>
        <v>0</v>
      </c>
      <c r="AR454" s="18" t="s">
        <v>243</v>
      </c>
      <c r="AT454" s="18" t="s">
        <v>238</v>
      </c>
      <c r="AU454" s="18" t="s">
        <v>81</v>
      </c>
      <c r="AY454" s="18" t="s">
        <v>236</v>
      </c>
      <c r="BE454" s="228">
        <f>IF(N454="základní",J454,0)</f>
        <v>0</v>
      </c>
      <c r="BF454" s="228">
        <f>IF(N454="snížená",J454,0)</f>
        <v>0</v>
      </c>
      <c r="BG454" s="228">
        <f>IF(N454="zákl. přenesená",J454,0)</f>
        <v>0</v>
      </c>
      <c r="BH454" s="228">
        <f>IF(N454="sníž. přenesená",J454,0)</f>
        <v>0</v>
      </c>
      <c r="BI454" s="228">
        <f>IF(N454="nulová",J454,0)</f>
        <v>0</v>
      </c>
      <c r="BJ454" s="18" t="s">
        <v>79</v>
      </c>
      <c r="BK454" s="228">
        <f>ROUND(I454*H454,2)</f>
        <v>0</v>
      </c>
      <c r="BL454" s="18" t="s">
        <v>243</v>
      </c>
      <c r="BM454" s="18" t="s">
        <v>2528</v>
      </c>
    </row>
    <row r="455" s="1" customFormat="1">
      <c r="B455" s="39"/>
      <c r="C455" s="40"/>
      <c r="D455" s="229" t="s">
        <v>245</v>
      </c>
      <c r="E455" s="40"/>
      <c r="F455" s="230" t="s">
        <v>2529</v>
      </c>
      <c r="G455" s="40"/>
      <c r="H455" s="40"/>
      <c r="I455" s="144"/>
      <c r="J455" s="40"/>
      <c r="K455" s="40"/>
      <c r="L455" s="44"/>
      <c r="M455" s="231"/>
      <c r="N455" s="80"/>
      <c r="O455" s="80"/>
      <c r="P455" s="80"/>
      <c r="Q455" s="80"/>
      <c r="R455" s="80"/>
      <c r="S455" s="80"/>
      <c r="T455" s="81"/>
      <c r="AT455" s="18" t="s">
        <v>245</v>
      </c>
      <c r="AU455" s="18" t="s">
        <v>81</v>
      </c>
    </row>
    <row r="456" s="1" customFormat="1">
      <c r="B456" s="39"/>
      <c r="C456" s="40"/>
      <c r="D456" s="229" t="s">
        <v>247</v>
      </c>
      <c r="E456" s="40"/>
      <c r="F456" s="232" t="s">
        <v>2530</v>
      </c>
      <c r="G456" s="40"/>
      <c r="H456" s="40"/>
      <c r="I456" s="144"/>
      <c r="J456" s="40"/>
      <c r="K456" s="40"/>
      <c r="L456" s="44"/>
      <c r="M456" s="231"/>
      <c r="N456" s="80"/>
      <c r="O456" s="80"/>
      <c r="P456" s="80"/>
      <c r="Q456" s="80"/>
      <c r="R456" s="80"/>
      <c r="S456" s="80"/>
      <c r="T456" s="81"/>
      <c r="AT456" s="18" t="s">
        <v>247</v>
      </c>
      <c r="AU456" s="18" t="s">
        <v>81</v>
      </c>
    </row>
    <row r="457" s="12" customFormat="1">
      <c r="B457" s="233"/>
      <c r="C457" s="234"/>
      <c r="D457" s="229" t="s">
        <v>249</v>
      </c>
      <c r="E457" s="235" t="s">
        <v>19</v>
      </c>
      <c r="F457" s="236" t="s">
        <v>2531</v>
      </c>
      <c r="G457" s="234"/>
      <c r="H457" s="237">
        <v>51</v>
      </c>
      <c r="I457" s="238"/>
      <c r="J457" s="234"/>
      <c r="K457" s="234"/>
      <c r="L457" s="239"/>
      <c r="M457" s="240"/>
      <c r="N457" s="241"/>
      <c r="O457" s="241"/>
      <c r="P457" s="241"/>
      <c r="Q457" s="241"/>
      <c r="R457" s="241"/>
      <c r="S457" s="241"/>
      <c r="T457" s="242"/>
      <c r="AT457" s="243" t="s">
        <v>249</v>
      </c>
      <c r="AU457" s="243" t="s">
        <v>81</v>
      </c>
      <c r="AV457" s="12" t="s">
        <v>81</v>
      </c>
      <c r="AW457" s="12" t="s">
        <v>33</v>
      </c>
      <c r="AX457" s="12" t="s">
        <v>72</v>
      </c>
      <c r="AY457" s="243" t="s">
        <v>236</v>
      </c>
    </row>
    <row r="458" s="12" customFormat="1">
      <c r="B458" s="233"/>
      <c r="C458" s="234"/>
      <c r="D458" s="229" t="s">
        <v>249</v>
      </c>
      <c r="E458" s="235" t="s">
        <v>19</v>
      </c>
      <c r="F458" s="236" t="s">
        <v>2532</v>
      </c>
      <c r="G458" s="234"/>
      <c r="H458" s="237">
        <v>51</v>
      </c>
      <c r="I458" s="238"/>
      <c r="J458" s="234"/>
      <c r="K458" s="234"/>
      <c r="L458" s="239"/>
      <c r="M458" s="240"/>
      <c r="N458" s="241"/>
      <c r="O458" s="241"/>
      <c r="P458" s="241"/>
      <c r="Q458" s="241"/>
      <c r="R458" s="241"/>
      <c r="S458" s="241"/>
      <c r="T458" s="242"/>
      <c r="AT458" s="243" t="s">
        <v>249</v>
      </c>
      <c r="AU458" s="243" t="s">
        <v>81</v>
      </c>
      <c r="AV458" s="12" t="s">
        <v>81</v>
      </c>
      <c r="AW458" s="12" t="s">
        <v>33</v>
      </c>
      <c r="AX458" s="12" t="s">
        <v>72</v>
      </c>
      <c r="AY458" s="243" t="s">
        <v>236</v>
      </c>
    </row>
    <row r="459" s="12" customFormat="1">
      <c r="B459" s="233"/>
      <c r="C459" s="234"/>
      <c r="D459" s="229" t="s">
        <v>249</v>
      </c>
      <c r="E459" s="235" t="s">
        <v>19</v>
      </c>
      <c r="F459" s="236" t="s">
        <v>2533</v>
      </c>
      <c r="G459" s="234"/>
      <c r="H459" s="237">
        <v>24</v>
      </c>
      <c r="I459" s="238"/>
      <c r="J459" s="234"/>
      <c r="K459" s="234"/>
      <c r="L459" s="239"/>
      <c r="M459" s="240"/>
      <c r="N459" s="241"/>
      <c r="O459" s="241"/>
      <c r="P459" s="241"/>
      <c r="Q459" s="241"/>
      <c r="R459" s="241"/>
      <c r="S459" s="241"/>
      <c r="T459" s="242"/>
      <c r="AT459" s="243" t="s">
        <v>249</v>
      </c>
      <c r="AU459" s="243" t="s">
        <v>81</v>
      </c>
      <c r="AV459" s="12" t="s">
        <v>81</v>
      </c>
      <c r="AW459" s="12" t="s">
        <v>33</v>
      </c>
      <c r="AX459" s="12" t="s">
        <v>72</v>
      </c>
      <c r="AY459" s="243" t="s">
        <v>236</v>
      </c>
    </row>
    <row r="460" s="15" customFormat="1">
      <c r="B460" s="283"/>
      <c r="C460" s="284"/>
      <c r="D460" s="229" t="s">
        <v>249</v>
      </c>
      <c r="E460" s="285" t="s">
        <v>19</v>
      </c>
      <c r="F460" s="286" t="s">
        <v>2130</v>
      </c>
      <c r="G460" s="284"/>
      <c r="H460" s="287">
        <v>126</v>
      </c>
      <c r="I460" s="288"/>
      <c r="J460" s="284"/>
      <c r="K460" s="284"/>
      <c r="L460" s="289"/>
      <c r="M460" s="290"/>
      <c r="N460" s="291"/>
      <c r="O460" s="291"/>
      <c r="P460" s="291"/>
      <c r="Q460" s="291"/>
      <c r="R460" s="291"/>
      <c r="S460" s="291"/>
      <c r="T460" s="292"/>
      <c r="AT460" s="293" t="s">
        <v>249</v>
      </c>
      <c r="AU460" s="293" t="s">
        <v>81</v>
      </c>
      <c r="AV460" s="15" t="s">
        <v>243</v>
      </c>
      <c r="AW460" s="15" t="s">
        <v>33</v>
      </c>
      <c r="AX460" s="15" t="s">
        <v>79</v>
      </c>
      <c r="AY460" s="293" t="s">
        <v>236</v>
      </c>
    </row>
    <row r="461" s="1" customFormat="1" ht="16.5" customHeight="1">
      <c r="B461" s="39"/>
      <c r="C461" s="217" t="s">
        <v>2534</v>
      </c>
      <c r="D461" s="217" t="s">
        <v>238</v>
      </c>
      <c r="E461" s="218" t="s">
        <v>2535</v>
      </c>
      <c r="F461" s="219" t="s">
        <v>2536</v>
      </c>
      <c r="G461" s="220" t="s">
        <v>241</v>
      </c>
      <c r="H461" s="221">
        <v>12.960000000000001</v>
      </c>
      <c r="I461" s="222"/>
      <c r="J461" s="223">
        <f>ROUND(I461*H461,2)</f>
        <v>0</v>
      </c>
      <c r="K461" s="219" t="s">
        <v>242</v>
      </c>
      <c r="L461" s="44"/>
      <c r="M461" s="224" t="s">
        <v>19</v>
      </c>
      <c r="N461" s="225" t="s">
        <v>43</v>
      </c>
      <c r="O461" s="80"/>
      <c r="P461" s="226">
        <f>O461*H461</f>
        <v>0</v>
      </c>
      <c r="Q461" s="226">
        <v>0</v>
      </c>
      <c r="R461" s="226">
        <f>Q461*H461</f>
        <v>0</v>
      </c>
      <c r="S461" s="226">
        <v>0</v>
      </c>
      <c r="T461" s="227">
        <f>S461*H461</f>
        <v>0</v>
      </c>
      <c r="AR461" s="18" t="s">
        <v>243</v>
      </c>
      <c r="AT461" s="18" t="s">
        <v>238</v>
      </c>
      <c r="AU461" s="18" t="s">
        <v>81</v>
      </c>
      <c r="AY461" s="18" t="s">
        <v>236</v>
      </c>
      <c r="BE461" s="228">
        <f>IF(N461="základní",J461,0)</f>
        <v>0</v>
      </c>
      <c r="BF461" s="228">
        <f>IF(N461="snížená",J461,0)</f>
        <v>0</v>
      </c>
      <c r="BG461" s="228">
        <f>IF(N461="zákl. přenesená",J461,0)</f>
        <v>0</v>
      </c>
      <c r="BH461" s="228">
        <f>IF(N461="sníž. přenesená",J461,0)</f>
        <v>0</v>
      </c>
      <c r="BI461" s="228">
        <f>IF(N461="nulová",J461,0)</f>
        <v>0</v>
      </c>
      <c r="BJ461" s="18" t="s">
        <v>79</v>
      </c>
      <c r="BK461" s="228">
        <f>ROUND(I461*H461,2)</f>
        <v>0</v>
      </c>
      <c r="BL461" s="18" t="s">
        <v>243</v>
      </c>
      <c r="BM461" s="18" t="s">
        <v>2537</v>
      </c>
    </row>
    <row r="462" s="1" customFormat="1">
      <c r="B462" s="39"/>
      <c r="C462" s="40"/>
      <c r="D462" s="229" t="s">
        <v>245</v>
      </c>
      <c r="E462" s="40"/>
      <c r="F462" s="230" t="s">
        <v>2538</v>
      </c>
      <c r="G462" s="40"/>
      <c r="H462" s="40"/>
      <c r="I462" s="144"/>
      <c r="J462" s="40"/>
      <c r="K462" s="40"/>
      <c r="L462" s="44"/>
      <c r="M462" s="231"/>
      <c r="N462" s="80"/>
      <c r="O462" s="80"/>
      <c r="P462" s="80"/>
      <c r="Q462" s="80"/>
      <c r="R462" s="80"/>
      <c r="S462" s="80"/>
      <c r="T462" s="81"/>
      <c r="AT462" s="18" t="s">
        <v>245</v>
      </c>
      <c r="AU462" s="18" t="s">
        <v>81</v>
      </c>
    </row>
    <row r="463" s="12" customFormat="1">
      <c r="B463" s="233"/>
      <c r="C463" s="234"/>
      <c r="D463" s="229" t="s">
        <v>249</v>
      </c>
      <c r="E463" s="235" t="s">
        <v>19</v>
      </c>
      <c r="F463" s="236" t="s">
        <v>2539</v>
      </c>
      <c r="G463" s="234"/>
      <c r="H463" s="237">
        <v>7.3799999999999999</v>
      </c>
      <c r="I463" s="238"/>
      <c r="J463" s="234"/>
      <c r="K463" s="234"/>
      <c r="L463" s="239"/>
      <c r="M463" s="240"/>
      <c r="N463" s="241"/>
      <c r="O463" s="241"/>
      <c r="P463" s="241"/>
      <c r="Q463" s="241"/>
      <c r="R463" s="241"/>
      <c r="S463" s="241"/>
      <c r="T463" s="242"/>
      <c r="AT463" s="243" t="s">
        <v>249</v>
      </c>
      <c r="AU463" s="243" t="s">
        <v>81</v>
      </c>
      <c r="AV463" s="12" t="s">
        <v>81</v>
      </c>
      <c r="AW463" s="12" t="s">
        <v>33</v>
      </c>
      <c r="AX463" s="12" t="s">
        <v>72</v>
      </c>
      <c r="AY463" s="243" t="s">
        <v>236</v>
      </c>
    </row>
    <row r="464" s="12" customFormat="1">
      <c r="B464" s="233"/>
      <c r="C464" s="234"/>
      <c r="D464" s="229" t="s">
        <v>249</v>
      </c>
      <c r="E464" s="235" t="s">
        <v>19</v>
      </c>
      <c r="F464" s="236" t="s">
        <v>2540</v>
      </c>
      <c r="G464" s="234"/>
      <c r="H464" s="237">
        <v>5.5800000000000001</v>
      </c>
      <c r="I464" s="238"/>
      <c r="J464" s="234"/>
      <c r="K464" s="234"/>
      <c r="L464" s="239"/>
      <c r="M464" s="240"/>
      <c r="N464" s="241"/>
      <c r="O464" s="241"/>
      <c r="P464" s="241"/>
      <c r="Q464" s="241"/>
      <c r="R464" s="241"/>
      <c r="S464" s="241"/>
      <c r="T464" s="242"/>
      <c r="AT464" s="243" t="s">
        <v>249</v>
      </c>
      <c r="AU464" s="243" t="s">
        <v>81</v>
      </c>
      <c r="AV464" s="12" t="s">
        <v>81</v>
      </c>
      <c r="AW464" s="12" t="s">
        <v>33</v>
      </c>
      <c r="AX464" s="12" t="s">
        <v>72</v>
      </c>
      <c r="AY464" s="243" t="s">
        <v>236</v>
      </c>
    </row>
    <row r="465" s="15" customFormat="1">
      <c r="B465" s="283"/>
      <c r="C465" s="284"/>
      <c r="D465" s="229" t="s">
        <v>249</v>
      </c>
      <c r="E465" s="285" t="s">
        <v>19</v>
      </c>
      <c r="F465" s="286" t="s">
        <v>2130</v>
      </c>
      <c r="G465" s="284"/>
      <c r="H465" s="287">
        <v>12.960000000000001</v>
      </c>
      <c r="I465" s="288"/>
      <c r="J465" s="284"/>
      <c r="K465" s="284"/>
      <c r="L465" s="289"/>
      <c r="M465" s="290"/>
      <c r="N465" s="291"/>
      <c r="O465" s="291"/>
      <c r="P465" s="291"/>
      <c r="Q465" s="291"/>
      <c r="R465" s="291"/>
      <c r="S465" s="291"/>
      <c r="T465" s="292"/>
      <c r="AT465" s="293" t="s">
        <v>249</v>
      </c>
      <c r="AU465" s="293" t="s">
        <v>81</v>
      </c>
      <c r="AV465" s="15" t="s">
        <v>243</v>
      </c>
      <c r="AW465" s="15" t="s">
        <v>33</v>
      </c>
      <c r="AX465" s="15" t="s">
        <v>79</v>
      </c>
      <c r="AY465" s="293" t="s">
        <v>236</v>
      </c>
    </row>
    <row r="466" s="1" customFormat="1" ht="16.5" customHeight="1">
      <c r="B466" s="39"/>
      <c r="C466" s="260" t="s">
        <v>1051</v>
      </c>
      <c r="D466" s="260" t="s">
        <v>680</v>
      </c>
      <c r="E466" s="261" t="s">
        <v>2541</v>
      </c>
      <c r="F466" s="262" t="s">
        <v>2542</v>
      </c>
      <c r="G466" s="263" t="s">
        <v>256</v>
      </c>
      <c r="H466" s="264">
        <v>29.082000000000001</v>
      </c>
      <c r="I466" s="265"/>
      <c r="J466" s="266">
        <f>ROUND(I466*H466,2)</f>
        <v>0</v>
      </c>
      <c r="K466" s="262" t="s">
        <v>242</v>
      </c>
      <c r="L466" s="267"/>
      <c r="M466" s="268" t="s">
        <v>19</v>
      </c>
      <c r="N466" s="269" t="s">
        <v>43</v>
      </c>
      <c r="O466" s="80"/>
      <c r="P466" s="226">
        <f>O466*H466</f>
        <v>0</v>
      </c>
      <c r="Q466" s="226">
        <v>1</v>
      </c>
      <c r="R466" s="226">
        <f>Q466*H466</f>
        <v>29.082000000000001</v>
      </c>
      <c r="S466" s="226">
        <v>0</v>
      </c>
      <c r="T466" s="227">
        <f>S466*H466</f>
        <v>0</v>
      </c>
      <c r="AR466" s="18" t="s">
        <v>305</v>
      </c>
      <c r="AT466" s="18" t="s">
        <v>680</v>
      </c>
      <c r="AU466" s="18" t="s">
        <v>81</v>
      </c>
      <c r="AY466" s="18" t="s">
        <v>236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18" t="s">
        <v>79</v>
      </c>
      <c r="BK466" s="228">
        <f>ROUND(I466*H466,2)</f>
        <v>0</v>
      </c>
      <c r="BL466" s="18" t="s">
        <v>243</v>
      </c>
      <c r="BM466" s="18" t="s">
        <v>2543</v>
      </c>
    </row>
    <row r="467" s="1" customFormat="1">
      <c r="B467" s="39"/>
      <c r="C467" s="40"/>
      <c r="D467" s="229" t="s">
        <v>245</v>
      </c>
      <c r="E467" s="40"/>
      <c r="F467" s="230" t="s">
        <v>2542</v>
      </c>
      <c r="G467" s="40"/>
      <c r="H467" s="40"/>
      <c r="I467" s="144"/>
      <c r="J467" s="40"/>
      <c r="K467" s="40"/>
      <c r="L467" s="44"/>
      <c r="M467" s="231"/>
      <c r="N467" s="80"/>
      <c r="O467" s="80"/>
      <c r="P467" s="80"/>
      <c r="Q467" s="80"/>
      <c r="R467" s="80"/>
      <c r="S467" s="80"/>
      <c r="T467" s="81"/>
      <c r="AT467" s="18" t="s">
        <v>245</v>
      </c>
      <c r="AU467" s="18" t="s">
        <v>81</v>
      </c>
    </row>
    <row r="468" s="1" customFormat="1">
      <c r="B468" s="39"/>
      <c r="C468" s="40"/>
      <c r="D468" s="229" t="s">
        <v>247</v>
      </c>
      <c r="E468" s="40"/>
      <c r="F468" s="232" t="s">
        <v>2544</v>
      </c>
      <c r="G468" s="40"/>
      <c r="H468" s="40"/>
      <c r="I468" s="144"/>
      <c r="J468" s="40"/>
      <c r="K468" s="40"/>
      <c r="L468" s="44"/>
      <c r="M468" s="231"/>
      <c r="N468" s="80"/>
      <c r="O468" s="80"/>
      <c r="P468" s="80"/>
      <c r="Q468" s="80"/>
      <c r="R468" s="80"/>
      <c r="S468" s="80"/>
      <c r="T468" s="81"/>
      <c r="AT468" s="18" t="s">
        <v>247</v>
      </c>
      <c r="AU468" s="18" t="s">
        <v>81</v>
      </c>
    </row>
    <row r="469" s="12" customFormat="1">
      <c r="B469" s="233"/>
      <c r="C469" s="234"/>
      <c r="D469" s="229" t="s">
        <v>249</v>
      </c>
      <c r="E469" s="234"/>
      <c r="F469" s="236" t="s">
        <v>2545</v>
      </c>
      <c r="G469" s="234"/>
      <c r="H469" s="237">
        <v>29.082000000000001</v>
      </c>
      <c r="I469" s="238"/>
      <c r="J469" s="234"/>
      <c r="K469" s="234"/>
      <c r="L469" s="239"/>
      <c r="M469" s="240"/>
      <c r="N469" s="241"/>
      <c r="O469" s="241"/>
      <c r="P469" s="241"/>
      <c r="Q469" s="241"/>
      <c r="R469" s="241"/>
      <c r="S469" s="241"/>
      <c r="T469" s="242"/>
      <c r="AT469" s="243" t="s">
        <v>249</v>
      </c>
      <c r="AU469" s="243" t="s">
        <v>81</v>
      </c>
      <c r="AV469" s="12" t="s">
        <v>81</v>
      </c>
      <c r="AW469" s="12" t="s">
        <v>4</v>
      </c>
      <c r="AX469" s="12" t="s">
        <v>79</v>
      </c>
      <c r="AY469" s="243" t="s">
        <v>236</v>
      </c>
    </row>
    <row r="470" s="11" customFormat="1" ht="22.8" customHeight="1">
      <c r="B470" s="201"/>
      <c r="C470" s="202"/>
      <c r="D470" s="203" t="s">
        <v>71</v>
      </c>
      <c r="E470" s="215" t="s">
        <v>286</v>
      </c>
      <c r="F470" s="215" t="s">
        <v>1959</v>
      </c>
      <c r="G470" s="202"/>
      <c r="H470" s="202"/>
      <c r="I470" s="205"/>
      <c r="J470" s="216">
        <f>BK470</f>
        <v>0</v>
      </c>
      <c r="K470" s="202"/>
      <c r="L470" s="207"/>
      <c r="M470" s="208"/>
      <c r="N470" s="209"/>
      <c r="O470" s="209"/>
      <c r="P470" s="210">
        <f>SUM(P471:P479)</f>
        <v>0</v>
      </c>
      <c r="Q470" s="209"/>
      <c r="R470" s="210">
        <f>SUM(R471:R479)</f>
        <v>0</v>
      </c>
      <c r="S470" s="209"/>
      <c r="T470" s="211">
        <f>SUM(T471:T479)</f>
        <v>0</v>
      </c>
      <c r="AR470" s="212" t="s">
        <v>79</v>
      </c>
      <c r="AT470" s="213" t="s">
        <v>71</v>
      </c>
      <c r="AU470" s="213" t="s">
        <v>79</v>
      </c>
      <c r="AY470" s="212" t="s">
        <v>236</v>
      </c>
      <c r="BK470" s="214">
        <f>SUM(BK471:BK479)</f>
        <v>0</v>
      </c>
    </row>
    <row r="471" s="1" customFormat="1" ht="16.5" customHeight="1">
      <c r="B471" s="39"/>
      <c r="C471" s="217" t="s">
        <v>2546</v>
      </c>
      <c r="D471" s="217" t="s">
        <v>238</v>
      </c>
      <c r="E471" s="218" t="s">
        <v>2547</v>
      </c>
      <c r="F471" s="219" t="s">
        <v>2548</v>
      </c>
      <c r="G471" s="220" t="s">
        <v>264</v>
      </c>
      <c r="H471" s="221">
        <v>46.5</v>
      </c>
      <c r="I471" s="222"/>
      <c r="J471" s="223">
        <f>ROUND(I471*H471,2)</f>
        <v>0</v>
      </c>
      <c r="K471" s="219" t="s">
        <v>242</v>
      </c>
      <c r="L471" s="44"/>
      <c r="M471" s="224" t="s">
        <v>19</v>
      </c>
      <c r="N471" s="225" t="s">
        <v>43</v>
      </c>
      <c r="O471" s="80"/>
      <c r="P471" s="226">
        <f>O471*H471</f>
        <v>0</v>
      </c>
      <c r="Q471" s="226">
        <v>0</v>
      </c>
      <c r="R471" s="226">
        <f>Q471*H471</f>
        <v>0</v>
      </c>
      <c r="S471" s="226">
        <v>0</v>
      </c>
      <c r="T471" s="227">
        <f>S471*H471</f>
        <v>0</v>
      </c>
      <c r="AR471" s="18" t="s">
        <v>243</v>
      </c>
      <c r="AT471" s="18" t="s">
        <v>238</v>
      </c>
      <c r="AU471" s="18" t="s">
        <v>81</v>
      </c>
      <c r="AY471" s="18" t="s">
        <v>236</v>
      </c>
      <c r="BE471" s="228">
        <f>IF(N471="základní",J471,0)</f>
        <v>0</v>
      </c>
      <c r="BF471" s="228">
        <f>IF(N471="snížená",J471,0)</f>
        <v>0</v>
      </c>
      <c r="BG471" s="228">
        <f>IF(N471="zákl. přenesená",J471,0)</f>
        <v>0</v>
      </c>
      <c r="BH471" s="228">
        <f>IF(N471="sníž. přenesená",J471,0)</f>
        <v>0</v>
      </c>
      <c r="BI471" s="228">
        <f>IF(N471="nulová",J471,0)</f>
        <v>0</v>
      </c>
      <c r="BJ471" s="18" t="s">
        <v>79</v>
      </c>
      <c r="BK471" s="228">
        <f>ROUND(I471*H471,2)</f>
        <v>0</v>
      </c>
      <c r="BL471" s="18" t="s">
        <v>243</v>
      </c>
      <c r="BM471" s="18" t="s">
        <v>2549</v>
      </c>
    </row>
    <row r="472" s="1" customFormat="1">
      <c r="B472" s="39"/>
      <c r="C472" s="40"/>
      <c r="D472" s="229" t="s">
        <v>245</v>
      </c>
      <c r="E472" s="40"/>
      <c r="F472" s="230" t="s">
        <v>2550</v>
      </c>
      <c r="G472" s="40"/>
      <c r="H472" s="40"/>
      <c r="I472" s="144"/>
      <c r="J472" s="40"/>
      <c r="K472" s="40"/>
      <c r="L472" s="44"/>
      <c r="M472" s="231"/>
      <c r="N472" s="80"/>
      <c r="O472" s="80"/>
      <c r="P472" s="80"/>
      <c r="Q472" s="80"/>
      <c r="R472" s="80"/>
      <c r="S472" s="80"/>
      <c r="T472" s="81"/>
      <c r="AT472" s="18" t="s">
        <v>245</v>
      </c>
      <c r="AU472" s="18" t="s">
        <v>81</v>
      </c>
    </row>
    <row r="473" s="1" customFormat="1" ht="16.5" customHeight="1">
      <c r="B473" s="39"/>
      <c r="C473" s="217" t="s">
        <v>1054</v>
      </c>
      <c r="D473" s="217" t="s">
        <v>238</v>
      </c>
      <c r="E473" s="218" t="s">
        <v>2551</v>
      </c>
      <c r="F473" s="219" t="s">
        <v>2552</v>
      </c>
      <c r="G473" s="220" t="s">
        <v>264</v>
      </c>
      <c r="H473" s="221">
        <v>46.5</v>
      </c>
      <c r="I473" s="222"/>
      <c r="J473" s="223">
        <f>ROUND(I473*H473,2)</f>
        <v>0</v>
      </c>
      <c r="K473" s="219" t="s">
        <v>242</v>
      </c>
      <c r="L473" s="44"/>
      <c r="M473" s="224" t="s">
        <v>19</v>
      </c>
      <c r="N473" s="225" t="s">
        <v>43</v>
      </c>
      <c r="O473" s="80"/>
      <c r="P473" s="226">
        <f>O473*H473</f>
        <v>0</v>
      </c>
      <c r="Q473" s="226">
        <v>0</v>
      </c>
      <c r="R473" s="226">
        <f>Q473*H473</f>
        <v>0</v>
      </c>
      <c r="S473" s="226">
        <v>0</v>
      </c>
      <c r="T473" s="227">
        <f>S473*H473</f>
        <v>0</v>
      </c>
      <c r="AR473" s="18" t="s">
        <v>243</v>
      </c>
      <c r="AT473" s="18" t="s">
        <v>238</v>
      </c>
      <c r="AU473" s="18" t="s">
        <v>81</v>
      </c>
      <c r="AY473" s="18" t="s">
        <v>236</v>
      </c>
      <c r="BE473" s="228">
        <f>IF(N473="základní",J473,0)</f>
        <v>0</v>
      </c>
      <c r="BF473" s="228">
        <f>IF(N473="snížená",J473,0)</f>
        <v>0</v>
      </c>
      <c r="BG473" s="228">
        <f>IF(N473="zákl. přenesená",J473,0)</f>
        <v>0</v>
      </c>
      <c r="BH473" s="228">
        <f>IF(N473="sníž. přenesená",J473,0)</f>
        <v>0</v>
      </c>
      <c r="BI473" s="228">
        <f>IF(N473="nulová",J473,0)</f>
        <v>0</v>
      </c>
      <c r="BJ473" s="18" t="s">
        <v>79</v>
      </c>
      <c r="BK473" s="228">
        <f>ROUND(I473*H473,2)</f>
        <v>0</v>
      </c>
      <c r="BL473" s="18" t="s">
        <v>243</v>
      </c>
      <c r="BM473" s="18" t="s">
        <v>2553</v>
      </c>
    </row>
    <row r="474" s="1" customFormat="1">
      <c r="B474" s="39"/>
      <c r="C474" s="40"/>
      <c r="D474" s="229" t="s">
        <v>245</v>
      </c>
      <c r="E474" s="40"/>
      <c r="F474" s="230" t="s">
        <v>2554</v>
      </c>
      <c r="G474" s="40"/>
      <c r="H474" s="40"/>
      <c r="I474" s="144"/>
      <c r="J474" s="40"/>
      <c r="K474" s="40"/>
      <c r="L474" s="44"/>
      <c r="M474" s="231"/>
      <c r="N474" s="80"/>
      <c r="O474" s="80"/>
      <c r="P474" s="80"/>
      <c r="Q474" s="80"/>
      <c r="R474" s="80"/>
      <c r="S474" s="80"/>
      <c r="T474" s="81"/>
      <c r="AT474" s="18" t="s">
        <v>245</v>
      </c>
      <c r="AU474" s="18" t="s">
        <v>81</v>
      </c>
    </row>
    <row r="475" s="1" customFormat="1">
      <c r="B475" s="39"/>
      <c r="C475" s="40"/>
      <c r="D475" s="229" t="s">
        <v>247</v>
      </c>
      <c r="E475" s="40"/>
      <c r="F475" s="232" t="s">
        <v>2555</v>
      </c>
      <c r="G475" s="40"/>
      <c r="H475" s="40"/>
      <c r="I475" s="144"/>
      <c r="J475" s="40"/>
      <c r="K475" s="40"/>
      <c r="L475" s="44"/>
      <c r="M475" s="231"/>
      <c r="N475" s="80"/>
      <c r="O475" s="80"/>
      <c r="P475" s="80"/>
      <c r="Q475" s="80"/>
      <c r="R475" s="80"/>
      <c r="S475" s="80"/>
      <c r="T475" s="81"/>
      <c r="AT475" s="18" t="s">
        <v>247</v>
      </c>
      <c r="AU475" s="18" t="s">
        <v>81</v>
      </c>
    </row>
    <row r="476" s="1" customFormat="1" ht="16.5" customHeight="1">
      <c r="B476" s="39"/>
      <c r="C476" s="217" t="s">
        <v>2556</v>
      </c>
      <c r="D476" s="217" t="s">
        <v>238</v>
      </c>
      <c r="E476" s="218" t="s">
        <v>2557</v>
      </c>
      <c r="F476" s="219" t="s">
        <v>2558</v>
      </c>
      <c r="G476" s="220" t="s">
        <v>264</v>
      </c>
      <c r="H476" s="221">
        <v>46.5</v>
      </c>
      <c r="I476" s="222"/>
      <c r="J476" s="223">
        <f>ROUND(I476*H476,2)</f>
        <v>0</v>
      </c>
      <c r="K476" s="219" t="s">
        <v>242</v>
      </c>
      <c r="L476" s="44"/>
      <c r="M476" s="224" t="s">
        <v>19</v>
      </c>
      <c r="N476" s="225" t="s">
        <v>43</v>
      </c>
      <c r="O476" s="80"/>
      <c r="P476" s="226">
        <f>O476*H476</f>
        <v>0</v>
      </c>
      <c r="Q476" s="226">
        <v>0</v>
      </c>
      <c r="R476" s="226">
        <f>Q476*H476</f>
        <v>0</v>
      </c>
      <c r="S476" s="226">
        <v>0</v>
      </c>
      <c r="T476" s="227">
        <f>S476*H476</f>
        <v>0</v>
      </c>
      <c r="AR476" s="18" t="s">
        <v>243</v>
      </c>
      <c r="AT476" s="18" t="s">
        <v>238</v>
      </c>
      <c r="AU476" s="18" t="s">
        <v>81</v>
      </c>
      <c r="AY476" s="18" t="s">
        <v>236</v>
      </c>
      <c r="BE476" s="228">
        <f>IF(N476="základní",J476,0)</f>
        <v>0</v>
      </c>
      <c r="BF476" s="228">
        <f>IF(N476="snížená",J476,0)</f>
        <v>0</v>
      </c>
      <c r="BG476" s="228">
        <f>IF(N476="zákl. přenesená",J476,0)</f>
        <v>0</v>
      </c>
      <c r="BH476" s="228">
        <f>IF(N476="sníž. přenesená",J476,0)</f>
        <v>0</v>
      </c>
      <c r="BI476" s="228">
        <f>IF(N476="nulová",J476,0)</f>
        <v>0</v>
      </c>
      <c r="BJ476" s="18" t="s">
        <v>79</v>
      </c>
      <c r="BK476" s="228">
        <f>ROUND(I476*H476,2)</f>
        <v>0</v>
      </c>
      <c r="BL476" s="18" t="s">
        <v>243</v>
      </c>
      <c r="BM476" s="18" t="s">
        <v>2559</v>
      </c>
    </row>
    <row r="477" s="1" customFormat="1">
      <c r="B477" s="39"/>
      <c r="C477" s="40"/>
      <c r="D477" s="229" t="s">
        <v>245</v>
      </c>
      <c r="E477" s="40"/>
      <c r="F477" s="230" t="s">
        <v>2560</v>
      </c>
      <c r="G477" s="40"/>
      <c r="H477" s="40"/>
      <c r="I477" s="144"/>
      <c r="J477" s="40"/>
      <c r="K477" s="40"/>
      <c r="L477" s="44"/>
      <c r="M477" s="231"/>
      <c r="N477" s="80"/>
      <c r="O477" s="80"/>
      <c r="P477" s="80"/>
      <c r="Q477" s="80"/>
      <c r="R477" s="80"/>
      <c r="S477" s="80"/>
      <c r="T477" s="81"/>
      <c r="AT477" s="18" t="s">
        <v>245</v>
      </c>
      <c r="AU477" s="18" t="s">
        <v>81</v>
      </c>
    </row>
    <row r="478" s="1" customFormat="1">
      <c r="B478" s="39"/>
      <c r="C478" s="40"/>
      <c r="D478" s="229" t="s">
        <v>247</v>
      </c>
      <c r="E478" s="40"/>
      <c r="F478" s="232" t="s">
        <v>2561</v>
      </c>
      <c r="G478" s="40"/>
      <c r="H478" s="40"/>
      <c r="I478" s="144"/>
      <c r="J478" s="40"/>
      <c r="K478" s="40"/>
      <c r="L478" s="44"/>
      <c r="M478" s="231"/>
      <c r="N478" s="80"/>
      <c r="O478" s="80"/>
      <c r="P478" s="80"/>
      <c r="Q478" s="80"/>
      <c r="R478" s="80"/>
      <c r="S478" s="80"/>
      <c r="T478" s="81"/>
      <c r="AT478" s="18" t="s">
        <v>247</v>
      </c>
      <c r="AU478" s="18" t="s">
        <v>81</v>
      </c>
    </row>
    <row r="479" s="12" customFormat="1">
      <c r="B479" s="233"/>
      <c r="C479" s="234"/>
      <c r="D479" s="229" t="s">
        <v>249</v>
      </c>
      <c r="E479" s="235" t="s">
        <v>19</v>
      </c>
      <c r="F479" s="236" t="s">
        <v>2562</v>
      </c>
      <c r="G479" s="234"/>
      <c r="H479" s="237">
        <v>46.5</v>
      </c>
      <c r="I479" s="238"/>
      <c r="J479" s="234"/>
      <c r="K479" s="234"/>
      <c r="L479" s="239"/>
      <c r="M479" s="240"/>
      <c r="N479" s="241"/>
      <c r="O479" s="241"/>
      <c r="P479" s="241"/>
      <c r="Q479" s="241"/>
      <c r="R479" s="241"/>
      <c r="S479" s="241"/>
      <c r="T479" s="242"/>
      <c r="AT479" s="243" t="s">
        <v>249</v>
      </c>
      <c r="AU479" s="243" t="s">
        <v>81</v>
      </c>
      <c r="AV479" s="12" t="s">
        <v>81</v>
      </c>
      <c r="AW479" s="12" t="s">
        <v>33</v>
      </c>
      <c r="AX479" s="12" t="s">
        <v>79</v>
      </c>
      <c r="AY479" s="243" t="s">
        <v>236</v>
      </c>
    </row>
    <row r="480" s="11" customFormat="1" ht="22.8" customHeight="1">
      <c r="B480" s="201"/>
      <c r="C480" s="202"/>
      <c r="D480" s="203" t="s">
        <v>71</v>
      </c>
      <c r="E480" s="215" t="s">
        <v>292</v>
      </c>
      <c r="F480" s="215" t="s">
        <v>2563</v>
      </c>
      <c r="G480" s="202"/>
      <c r="H480" s="202"/>
      <c r="I480" s="205"/>
      <c r="J480" s="216">
        <f>BK480</f>
        <v>0</v>
      </c>
      <c r="K480" s="202"/>
      <c r="L480" s="207"/>
      <c r="M480" s="208"/>
      <c r="N480" s="209"/>
      <c r="O480" s="209"/>
      <c r="P480" s="210">
        <f>SUM(P481:P508)</f>
        <v>0</v>
      </c>
      <c r="Q480" s="209"/>
      <c r="R480" s="210">
        <f>SUM(R481:R508)</f>
        <v>0.052641779999999992</v>
      </c>
      <c r="S480" s="209"/>
      <c r="T480" s="211">
        <f>SUM(T481:T508)</f>
        <v>0</v>
      </c>
      <c r="AR480" s="212" t="s">
        <v>79</v>
      </c>
      <c r="AT480" s="213" t="s">
        <v>71</v>
      </c>
      <c r="AU480" s="213" t="s">
        <v>79</v>
      </c>
      <c r="AY480" s="212" t="s">
        <v>236</v>
      </c>
      <c r="BK480" s="214">
        <f>SUM(BK481:BK508)</f>
        <v>0</v>
      </c>
    </row>
    <row r="481" s="1" customFormat="1" ht="16.5" customHeight="1">
      <c r="B481" s="39"/>
      <c r="C481" s="217" t="s">
        <v>1058</v>
      </c>
      <c r="D481" s="217" t="s">
        <v>238</v>
      </c>
      <c r="E481" s="218" t="s">
        <v>2564</v>
      </c>
      <c r="F481" s="219" t="s">
        <v>2565</v>
      </c>
      <c r="G481" s="220" t="s">
        <v>264</v>
      </c>
      <c r="H481" s="221">
        <v>12.050000000000001</v>
      </c>
      <c r="I481" s="222"/>
      <c r="J481" s="223">
        <f>ROUND(I481*H481,2)</f>
        <v>0</v>
      </c>
      <c r="K481" s="219" t="s">
        <v>19</v>
      </c>
      <c r="L481" s="44"/>
      <c r="M481" s="224" t="s">
        <v>19</v>
      </c>
      <c r="N481" s="225" t="s">
        <v>43</v>
      </c>
      <c r="O481" s="80"/>
      <c r="P481" s="226">
        <f>O481*H481</f>
        <v>0</v>
      </c>
      <c r="Q481" s="226">
        <v>0.00081999999999999998</v>
      </c>
      <c r="R481" s="226">
        <f>Q481*H481</f>
        <v>0.0098810000000000009</v>
      </c>
      <c r="S481" s="226">
        <v>0</v>
      </c>
      <c r="T481" s="227">
        <f>S481*H481</f>
        <v>0</v>
      </c>
      <c r="AR481" s="18" t="s">
        <v>243</v>
      </c>
      <c r="AT481" s="18" t="s">
        <v>238</v>
      </c>
      <c r="AU481" s="18" t="s">
        <v>81</v>
      </c>
      <c r="AY481" s="18" t="s">
        <v>236</v>
      </c>
      <c r="BE481" s="228">
        <f>IF(N481="základní",J481,0)</f>
        <v>0</v>
      </c>
      <c r="BF481" s="228">
        <f>IF(N481="snížená",J481,0)</f>
        <v>0</v>
      </c>
      <c r="BG481" s="228">
        <f>IF(N481="zákl. přenesená",J481,0)</f>
        <v>0</v>
      </c>
      <c r="BH481" s="228">
        <f>IF(N481="sníž. přenesená",J481,0)</f>
        <v>0</v>
      </c>
      <c r="BI481" s="228">
        <f>IF(N481="nulová",J481,0)</f>
        <v>0</v>
      </c>
      <c r="BJ481" s="18" t="s">
        <v>79</v>
      </c>
      <c r="BK481" s="228">
        <f>ROUND(I481*H481,2)</f>
        <v>0</v>
      </c>
      <c r="BL481" s="18" t="s">
        <v>243</v>
      </c>
      <c r="BM481" s="18" t="s">
        <v>2566</v>
      </c>
    </row>
    <row r="482" s="1" customFormat="1">
      <c r="B482" s="39"/>
      <c r="C482" s="40"/>
      <c r="D482" s="229" t="s">
        <v>245</v>
      </c>
      <c r="E482" s="40"/>
      <c r="F482" s="230" t="s">
        <v>2567</v>
      </c>
      <c r="G482" s="40"/>
      <c r="H482" s="40"/>
      <c r="I482" s="144"/>
      <c r="J482" s="40"/>
      <c r="K482" s="40"/>
      <c r="L482" s="44"/>
      <c r="M482" s="231"/>
      <c r="N482" s="80"/>
      <c r="O482" s="80"/>
      <c r="P482" s="80"/>
      <c r="Q482" s="80"/>
      <c r="R482" s="80"/>
      <c r="S482" s="80"/>
      <c r="T482" s="81"/>
      <c r="AT482" s="18" t="s">
        <v>245</v>
      </c>
      <c r="AU482" s="18" t="s">
        <v>81</v>
      </c>
    </row>
    <row r="483" s="1" customFormat="1">
      <c r="B483" s="39"/>
      <c r="C483" s="40"/>
      <c r="D483" s="229" t="s">
        <v>247</v>
      </c>
      <c r="E483" s="40"/>
      <c r="F483" s="232" t="s">
        <v>2568</v>
      </c>
      <c r="G483" s="40"/>
      <c r="H483" s="40"/>
      <c r="I483" s="144"/>
      <c r="J483" s="40"/>
      <c r="K483" s="40"/>
      <c r="L483" s="44"/>
      <c r="M483" s="231"/>
      <c r="N483" s="80"/>
      <c r="O483" s="80"/>
      <c r="P483" s="80"/>
      <c r="Q483" s="80"/>
      <c r="R483" s="80"/>
      <c r="S483" s="80"/>
      <c r="T483" s="81"/>
      <c r="AT483" s="18" t="s">
        <v>247</v>
      </c>
      <c r="AU483" s="18" t="s">
        <v>81</v>
      </c>
    </row>
    <row r="484" s="12" customFormat="1">
      <c r="B484" s="233"/>
      <c r="C484" s="234"/>
      <c r="D484" s="229" t="s">
        <v>249</v>
      </c>
      <c r="E484" s="235" t="s">
        <v>19</v>
      </c>
      <c r="F484" s="236" t="s">
        <v>2569</v>
      </c>
      <c r="G484" s="234"/>
      <c r="H484" s="237">
        <v>12.050000000000001</v>
      </c>
      <c r="I484" s="238"/>
      <c r="J484" s="234"/>
      <c r="K484" s="234"/>
      <c r="L484" s="239"/>
      <c r="M484" s="240"/>
      <c r="N484" s="241"/>
      <c r="O484" s="241"/>
      <c r="P484" s="241"/>
      <c r="Q484" s="241"/>
      <c r="R484" s="241"/>
      <c r="S484" s="241"/>
      <c r="T484" s="242"/>
      <c r="AT484" s="243" t="s">
        <v>249</v>
      </c>
      <c r="AU484" s="243" t="s">
        <v>81</v>
      </c>
      <c r="AV484" s="12" t="s">
        <v>81</v>
      </c>
      <c r="AW484" s="12" t="s">
        <v>33</v>
      </c>
      <c r="AX484" s="12" t="s">
        <v>79</v>
      </c>
      <c r="AY484" s="243" t="s">
        <v>236</v>
      </c>
    </row>
    <row r="485" s="1" customFormat="1" ht="16.5" customHeight="1">
      <c r="B485" s="39"/>
      <c r="C485" s="260" t="s">
        <v>2570</v>
      </c>
      <c r="D485" s="260" t="s">
        <v>680</v>
      </c>
      <c r="E485" s="261" t="s">
        <v>2571</v>
      </c>
      <c r="F485" s="262" t="s">
        <v>2572</v>
      </c>
      <c r="G485" s="263" t="s">
        <v>318</v>
      </c>
      <c r="H485" s="264">
        <v>12.050000000000001</v>
      </c>
      <c r="I485" s="265"/>
      <c r="J485" s="266">
        <f>ROUND(I485*H485,2)</f>
        <v>0</v>
      </c>
      <c r="K485" s="262" t="s">
        <v>19</v>
      </c>
      <c r="L485" s="267"/>
      <c r="M485" s="268" t="s">
        <v>19</v>
      </c>
      <c r="N485" s="269" t="s">
        <v>43</v>
      </c>
      <c r="O485" s="80"/>
      <c r="P485" s="226">
        <f>O485*H485</f>
        <v>0</v>
      </c>
      <c r="Q485" s="226">
        <v>0.00010000000000000001</v>
      </c>
      <c r="R485" s="226">
        <f>Q485*H485</f>
        <v>0.0012050000000000001</v>
      </c>
      <c r="S485" s="226">
        <v>0</v>
      </c>
      <c r="T485" s="227">
        <f>S485*H485</f>
        <v>0</v>
      </c>
      <c r="AR485" s="18" t="s">
        <v>305</v>
      </c>
      <c r="AT485" s="18" t="s">
        <v>680</v>
      </c>
      <c r="AU485" s="18" t="s">
        <v>81</v>
      </c>
      <c r="AY485" s="18" t="s">
        <v>236</v>
      </c>
      <c r="BE485" s="228">
        <f>IF(N485="základní",J485,0)</f>
        <v>0</v>
      </c>
      <c r="BF485" s="228">
        <f>IF(N485="snížená",J485,0)</f>
        <v>0</v>
      </c>
      <c r="BG485" s="228">
        <f>IF(N485="zákl. přenesená",J485,0)</f>
        <v>0</v>
      </c>
      <c r="BH485" s="228">
        <f>IF(N485="sníž. přenesená",J485,0)</f>
        <v>0</v>
      </c>
      <c r="BI485" s="228">
        <f>IF(N485="nulová",J485,0)</f>
        <v>0</v>
      </c>
      <c r="BJ485" s="18" t="s">
        <v>79</v>
      </c>
      <c r="BK485" s="228">
        <f>ROUND(I485*H485,2)</f>
        <v>0</v>
      </c>
      <c r="BL485" s="18" t="s">
        <v>243</v>
      </c>
      <c r="BM485" s="18" t="s">
        <v>2573</v>
      </c>
    </row>
    <row r="486" s="1" customFormat="1">
      <c r="B486" s="39"/>
      <c r="C486" s="40"/>
      <c r="D486" s="229" t="s">
        <v>245</v>
      </c>
      <c r="E486" s="40"/>
      <c r="F486" s="230" t="s">
        <v>2574</v>
      </c>
      <c r="G486" s="40"/>
      <c r="H486" s="40"/>
      <c r="I486" s="144"/>
      <c r="J486" s="40"/>
      <c r="K486" s="40"/>
      <c r="L486" s="44"/>
      <c r="M486" s="231"/>
      <c r="N486" s="80"/>
      <c r="O486" s="80"/>
      <c r="P486" s="80"/>
      <c r="Q486" s="80"/>
      <c r="R486" s="80"/>
      <c r="S486" s="80"/>
      <c r="T486" s="81"/>
      <c r="AT486" s="18" t="s">
        <v>245</v>
      </c>
      <c r="AU486" s="18" t="s">
        <v>81</v>
      </c>
    </row>
    <row r="487" s="1" customFormat="1" ht="16.5" customHeight="1">
      <c r="B487" s="39"/>
      <c r="C487" s="217" t="s">
        <v>1063</v>
      </c>
      <c r="D487" s="217" t="s">
        <v>238</v>
      </c>
      <c r="E487" s="218" t="s">
        <v>2575</v>
      </c>
      <c r="F487" s="219" t="s">
        <v>2576</v>
      </c>
      <c r="G487" s="220" t="s">
        <v>264</v>
      </c>
      <c r="H487" s="221">
        <v>43.027999999999999</v>
      </c>
      <c r="I487" s="222"/>
      <c r="J487" s="223">
        <f>ROUND(I487*H487,2)</f>
        <v>0</v>
      </c>
      <c r="K487" s="219" t="s">
        <v>242</v>
      </c>
      <c r="L487" s="44"/>
      <c r="M487" s="224" t="s">
        <v>19</v>
      </c>
      <c r="N487" s="225" t="s">
        <v>43</v>
      </c>
      <c r="O487" s="80"/>
      <c r="P487" s="226">
        <f>O487*H487</f>
        <v>0</v>
      </c>
      <c r="Q487" s="226">
        <v>0.00042000000000000002</v>
      </c>
      <c r="R487" s="226">
        <f>Q487*H487</f>
        <v>0.018071759999999999</v>
      </c>
      <c r="S487" s="226">
        <v>0</v>
      </c>
      <c r="T487" s="227">
        <f>S487*H487</f>
        <v>0</v>
      </c>
      <c r="AR487" s="18" t="s">
        <v>243</v>
      </c>
      <c r="AT487" s="18" t="s">
        <v>238</v>
      </c>
      <c r="AU487" s="18" t="s">
        <v>81</v>
      </c>
      <c r="AY487" s="18" t="s">
        <v>236</v>
      </c>
      <c r="BE487" s="228">
        <f>IF(N487="základní",J487,0)</f>
        <v>0</v>
      </c>
      <c r="BF487" s="228">
        <f>IF(N487="snížená",J487,0)</f>
        <v>0</v>
      </c>
      <c r="BG487" s="228">
        <f>IF(N487="zákl. přenesená",J487,0)</f>
        <v>0</v>
      </c>
      <c r="BH487" s="228">
        <f>IF(N487="sníž. přenesená",J487,0)</f>
        <v>0</v>
      </c>
      <c r="BI487" s="228">
        <f>IF(N487="nulová",J487,0)</f>
        <v>0</v>
      </c>
      <c r="BJ487" s="18" t="s">
        <v>79</v>
      </c>
      <c r="BK487" s="228">
        <f>ROUND(I487*H487,2)</f>
        <v>0</v>
      </c>
      <c r="BL487" s="18" t="s">
        <v>243</v>
      </c>
      <c r="BM487" s="18" t="s">
        <v>2577</v>
      </c>
    </row>
    <row r="488" s="1" customFormat="1">
      <c r="B488" s="39"/>
      <c r="C488" s="40"/>
      <c r="D488" s="229" t="s">
        <v>245</v>
      </c>
      <c r="E488" s="40"/>
      <c r="F488" s="230" t="s">
        <v>2578</v>
      </c>
      <c r="G488" s="40"/>
      <c r="H488" s="40"/>
      <c r="I488" s="144"/>
      <c r="J488" s="40"/>
      <c r="K488" s="40"/>
      <c r="L488" s="44"/>
      <c r="M488" s="231"/>
      <c r="N488" s="80"/>
      <c r="O488" s="80"/>
      <c r="P488" s="80"/>
      <c r="Q488" s="80"/>
      <c r="R488" s="80"/>
      <c r="S488" s="80"/>
      <c r="T488" s="81"/>
      <c r="AT488" s="18" t="s">
        <v>245</v>
      </c>
      <c r="AU488" s="18" t="s">
        <v>81</v>
      </c>
    </row>
    <row r="489" s="13" customFormat="1">
      <c r="B489" s="250"/>
      <c r="C489" s="251"/>
      <c r="D489" s="229" t="s">
        <v>249</v>
      </c>
      <c r="E489" s="252" t="s">
        <v>19</v>
      </c>
      <c r="F489" s="253" t="s">
        <v>2579</v>
      </c>
      <c r="G489" s="251"/>
      <c r="H489" s="252" t="s">
        <v>19</v>
      </c>
      <c r="I489" s="254"/>
      <c r="J489" s="251"/>
      <c r="K489" s="251"/>
      <c r="L489" s="255"/>
      <c r="M489" s="256"/>
      <c r="N489" s="257"/>
      <c r="O489" s="257"/>
      <c r="P489" s="257"/>
      <c r="Q489" s="257"/>
      <c r="R489" s="257"/>
      <c r="S489" s="257"/>
      <c r="T489" s="258"/>
      <c r="AT489" s="259" t="s">
        <v>249</v>
      </c>
      <c r="AU489" s="259" t="s">
        <v>81</v>
      </c>
      <c r="AV489" s="13" t="s">
        <v>79</v>
      </c>
      <c r="AW489" s="13" t="s">
        <v>33</v>
      </c>
      <c r="AX489" s="13" t="s">
        <v>72</v>
      </c>
      <c r="AY489" s="259" t="s">
        <v>236</v>
      </c>
    </row>
    <row r="490" s="12" customFormat="1">
      <c r="B490" s="233"/>
      <c r="C490" s="234"/>
      <c r="D490" s="229" t="s">
        <v>249</v>
      </c>
      <c r="E490" s="235" t="s">
        <v>19</v>
      </c>
      <c r="F490" s="236" t="s">
        <v>2580</v>
      </c>
      <c r="G490" s="234"/>
      <c r="H490" s="237">
        <v>22.568000000000001</v>
      </c>
      <c r="I490" s="238"/>
      <c r="J490" s="234"/>
      <c r="K490" s="234"/>
      <c r="L490" s="239"/>
      <c r="M490" s="240"/>
      <c r="N490" s="241"/>
      <c r="O490" s="241"/>
      <c r="P490" s="241"/>
      <c r="Q490" s="241"/>
      <c r="R490" s="241"/>
      <c r="S490" s="241"/>
      <c r="T490" s="242"/>
      <c r="AT490" s="243" t="s">
        <v>249</v>
      </c>
      <c r="AU490" s="243" t="s">
        <v>81</v>
      </c>
      <c r="AV490" s="12" t="s">
        <v>81</v>
      </c>
      <c r="AW490" s="12" t="s">
        <v>33</v>
      </c>
      <c r="AX490" s="12" t="s">
        <v>72</v>
      </c>
      <c r="AY490" s="243" t="s">
        <v>236</v>
      </c>
    </row>
    <row r="491" s="12" customFormat="1">
      <c r="B491" s="233"/>
      <c r="C491" s="234"/>
      <c r="D491" s="229" t="s">
        <v>249</v>
      </c>
      <c r="E491" s="235" t="s">
        <v>19</v>
      </c>
      <c r="F491" s="236" t="s">
        <v>2581</v>
      </c>
      <c r="G491" s="234"/>
      <c r="H491" s="237">
        <v>11.16</v>
      </c>
      <c r="I491" s="238"/>
      <c r="J491" s="234"/>
      <c r="K491" s="234"/>
      <c r="L491" s="239"/>
      <c r="M491" s="240"/>
      <c r="N491" s="241"/>
      <c r="O491" s="241"/>
      <c r="P491" s="241"/>
      <c r="Q491" s="241"/>
      <c r="R491" s="241"/>
      <c r="S491" s="241"/>
      <c r="T491" s="242"/>
      <c r="AT491" s="243" t="s">
        <v>249</v>
      </c>
      <c r="AU491" s="243" t="s">
        <v>81</v>
      </c>
      <c r="AV491" s="12" t="s">
        <v>81</v>
      </c>
      <c r="AW491" s="12" t="s">
        <v>33</v>
      </c>
      <c r="AX491" s="12" t="s">
        <v>72</v>
      </c>
      <c r="AY491" s="243" t="s">
        <v>236</v>
      </c>
    </row>
    <row r="492" s="14" customFormat="1">
      <c r="B492" s="272"/>
      <c r="C492" s="273"/>
      <c r="D492" s="229" t="s">
        <v>249</v>
      </c>
      <c r="E492" s="274" t="s">
        <v>19</v>
      </c>
      <c r="F492" s="275" t="s">
        <v>2128</v>
      </c>
      <c r="G492" s="273"/>
      <c r="H492" s="276">
        <v>33.728000000000002</v>
      </c>
      <c r="I492" s="277"/>
      <c r="J492" s="273"/>
      <c r="K492" s="273"/>
      <c r="L492" s="278"/>
      <c r="M492" s="279"/>
      <c r="N492" s="280"/>
      <c r="O492" s="280"/>
      <c r="P492" s="280"/>
      <c r="Q492" s="280"/>
      <c r="R492" s="280"/>
      <c r="S492" s="280"/>
      <c r="T492" s="281"/>
      <c r="AT492" s="282" t="s">
        <v>249</v>
      </c>
      <c r="AU492" s="282" t="s">
        <v>81</v>
      </c>
      <c r="AV492" s="14" t="s">
        <v>101</v>
      </c>
      <c r="AW492" s="14" t="s">
        <v>33</v>
      </c>
      <c r="AX492" s="14" t="s">
        <v>72</v>
      </c>
      <c r="AY492" s="282" t="s">
        <v>236</v>
      </c>
    </row>
    <row r="493" s="13" customFormat="1">
      <c r="B493" s="250"/>
      <c r="C493" s="251"/>
      <c r="D493" s="229" t="s">
        <v>249</v>
      </c>
      <c r="E493" s="252" t="s">
        <v>19</v>
      </c>
      <c r="F493" s="253" t="s">
        <v>2582</v>
      </c>
      <c r="G493" s="251"/>
      <c r="H493" s="252" t="s">
        <v>19</v>
      </c>
      <c r="I493" s="254"/>
      <c r="J493" s="251"/>
      <c r="K493" s="251"/>
      <c r="L493" s="255"/>
      <c r="M493" s="256"/>
      <c r="N493" s="257"/>
      <c r="O493" s="257"/>
      <c r="P493" s="257"/>
      <c r="Q493" s="257"/>
      <c r="R493" s="257"/>
      <c r="S493" s="257"/>
      <c r="T493" s="258"/>
      <c r="AT493" s="259" t="s">
        <v>249</v>
      </c>
      <c r="AU493" s="259" t="s">
        <v>81</v>
      </c>
      <c r="AV493" s="13" t="s">
        <v>79</v>
      </c>
      <c r="AW493" s="13" t="s">
        <v>33</v>
      </c>
      <c r="AX493" s="13" t="s">
        <v>72</v>
      </c>
      <c r="AY493" s="259" t="s">
        <v>236</v>
      </c>
    </row>
    <row r="494" s="12" customFormat="1">
      <c r="B494" s="233"/>
      <c r="C494" s="234"/>
      <c r="D494" s="229" t="s">
        <v>249</v>
      </c>
      <c r="E494" s="235" t="s">
        <v>19</v>
      </c>
      <c r="F494" s="236" t="s">
        <v>2583</v>
      </c>
      <c r="G494" s="234"/>
      <c r="H494" s="237">
        <v>9.3000000000000007</v>
      </c>
      <c r="I494" s="238"/>
      <c r="J494" s="234"/>
      <c r="K494" s="234"/>
      <c r="L494" s="239"/>
      <c r="M494" s="240"/>
      <c r="N494" s="241"/>
      <c r="O494" s="241"/>
      <c r="P494" s="241"/>
      <c r="Q494" s="241"/>
      <c r="R494" s="241"/>
      <c r="S494" s="241"/>
      <c r="T494" s="242"/>
      <c r="AT494" s="243" t="s">
        <v>249</v>
      </c>
      <c r="AU494" s="243" t="s">
        <v>81</v>
      </c>
      <c r="AV494" s="12" t="s">
        <v>81</v>
      </c>
      <c r="AW494" s="12" t="s">
        <v>33</v>
      </c>
      <c r="AX494" s="12" t="s">
        <v>72</v>
      </c>
      <c r="AY494" s="243" t="s">
        <v>236</v>
      </c>
    </row>
    <row r="495" s="14" customFormat="1">
      <c r="B495" s="272"/>
      <c r="C495" s="273"/>
      <c r="D495" s="229" t="s">
        <v>249</v>
      </c>
      <c r="E495" s="274" t="s">
        <v>19</v>
      </c>
      <c r="F495" s="275" t="s">
        <v>2128</v>
      </c>
      <c r="G495" s="273"/>
      <c r="H495" s="276">
        <v>9.3000000000000007</v>
      </c>
      <c r="I495" s="277"/>
      <c r="J495" s="273"/>
      <c r="K495" s="273"/>
      <c r="L495" s="278"/>
      <c r="M495" s="279"/>
      <c r="N495" s="280"/>
      <c r="O495" s="280"/>
      <c r="P495" s="280"/>
      <c r="Q495" s="280"/>
      <c r="R495" s="280"/>
      <c r="S495" s="280"/>
      <c r="T495" s="281"/>
      <c r="AT495" s="282" t="s">
        <v>249</v>
      </c>
      <c r="AU495" s="282" t="s">
        <v>81</v>
      </c>
      <c r="AV495" s="14" t="s">
        <v>101</v>
      </c>
      <c r="AW495" s="14" t="s">
        <v>33</v>
      </c>
      <c r="AX495" s="14" t="s">
        <v>72</v>
      </c>
      <c r="AY495" s="282" t="s">
        <v>236</v>
      </c>
    </row>
    <row r="496" s="15" customFormat="1">
      <c r="B496" s="283"/>
      <c r="C496" s="284"/>
      <c r="D496" s="229" t="s">
        <v>249</v>
      </c>
      <c r="E496" s="285" t="s">
        <v>19</v>
      </c>
      <c r="F496" s="286" t="s">
        <v>2130</v>
      </c>
      <c r="G496" s="284"/>
      <c r="H496" s="287">
        <v>43.027999999999999</v>
      </c>
      <c r="I496" s="288"/>
      <c r="J496" s="284"/>
      <c r="K496" s="284"/>
      <c r="L496" s="289"/>
      <c r="M496" s="290"/>
      <c r="N496" s="291"/>
      <c r="O496" s="291"/>
      <c r="P496" s="291"/>
      <c r="Q496" s="291"/>
      <c r="R496" s="291"/>
      <c r="S496" s="291"/>
      <c r="T496" s="292"/>
      <c r="AT496" s="293" t="s">
        <v>249</v>
      </c>
      <c r="AU496" s="293" t="s">
        <v>81</v>
      </c>
      <c r="AV496" s="15" t="s">
        <v>243</v>
      </c>
      <c r="AW496" s="15" t="s">
        <v>33</v>
      </c>
      <c r="AX496" s="15" t="s">
        <v>79</v>
      </c>
      <c r="AY496" s="293" t="s">
        <v>236</v>
      </c>
    </row>
    <row r="497" s="1" customFormat="1" ht="16.5" customHeight="1">
      <c r="B497" s="39"/>
      <c r="C497" s="217" t="s">
        <v>2584</v>
      </c>
      <c r="D497" s="217" t="s">
        <v>238</v>
      </c>
      <c r="E497" s="218" t="s">
        <v>2585</v>
      </c>
      <c r="F497" s="219" t="s">
        <v>2586</v>
      </c>
      <c r="G497" s="220" t="s">
        <v>264</v>
      </c>
      <c r="H497" s="221">
        <v>6.2000000000000002</v>
      </c>
      <c r="I497" s="222"/>
      <c r="J497" s="223">
        <f>ROUND(I497*H497,2)</f>
        <v>0</v>
      </c>
      <c r="K497" s="219" t="s">
        <v>242</v>
      </c>
      <c r="L497" s="44"/>
      <c r="M497" s="224" t="s">
        <v>19</v>
      </c>
      <c r="N497" s="225" t="s">
        <v>43</v>
      </c>
      <c r="O497" s="80"/>
      <c r="P497" s="226">
        <f>O497*H497</f>
        <v>0</v>
      </c>
      <c r="Q497" s="226">
        <v>0.00051999999999999995</v>
      </c>
      <c r="R497" s="226">
        <f>Q497*H497</f>
        <v>0.0032239999999999999</v>
      </c>
      <c r="S497" s="226">
        <v>0</v>
      </c>
      <c r="T497" s="227">
        <f>S497*H497</f>
        <v>0</v>
      </c>
      <c r="AR497" s="18" t="s">
        <v>243</v>
      </c>
      <c r="AT497" s="18" t="s">
        <v>238</v>
      </c>
      <c r="AU497" s="18" t="s">
        <v>81</v>
      </c>
      <c r="AY497" s="18" t="s">
        <v>236</v>
      </c>
      <c r="BE497" s="228">
        <f>IF(N497="základní",J497,0)</f>
        <v>0</v>
      </c>
      <c r="BF497" s="228">
        <f>IF(N497="snížená",J497,0)</f>
        <v>0</v>
      </c>
      <c r="BG497" s="228">
        <f>IF(N497="zákl. přenesená",J497,0)</f>
        <v>0</v>
      </c>
      <c r="BH497" s="228">
        <f>IF(N497="sníž. přenesená",J497,0)</f>
        <v>0</v>
      </c>
      <c r="BI497" s="228">
        <f>IF(N497="nulová",J497,0)</f>
        <v>0</v>
      </c>
      <c r="BJ497" s="18" t="s">
        <v>79</v>
      </c>
      <c r="BK497" s="228">
        <f>ROUND(I497*H497,2)</f>
        <v>0</v>
      </c>
      <c r="BL497" s="18" t="s">
        <v>243</v>
      </c>
      <c r="BM497" s="18" t="s">
        <v>2587</v>
      </c>
    </row>
    <row r="498" s="1" customFormat="1">
      <c r="B498" s="39"/>
      <c r="C498" s="40"/>
      <c r="D498" s="229" t="s">
        <v>245</v>
      </c>
      <c r="E498" s="40"/>
      <c r="F498" s="230" t="s">
        <v>2588</v>
      </c>
      <c r="G498" s="40"/>
      <c r="H498" s="40"/>
      <c r="I498" s="144"/>
      <c r="J498" s="40"/>
      <c r="K498" s="40"/>
      <c r="L498" s="44"/>
      <c r="M498" s="231"/>
      <c r="N498" s="80"/>
      <c r="O498" s="80"/>
      <c r="P498" s="80"/>
      <c r="Q498" s="80"/>
      <c r="R498" s="80"/>
      <c r="S498" s="80"/>
      <c r="T498" s="81"/>
      <c r="AT498" s="18" t="s">
        <v>245</v>
      </c>
      <c r="AU498" s="18" t="s">
        <v>81</v>
      </c>
    </row>
    <row r="499" s="1" customFormat="1">
      <c r="B499" s="39"/>
      <c r="C499" s="40"/>
      <c r="D499" s="229" t="s">
        <v>247</v>
      </c>
      <c r="E499" s="40"/>
      <c r="F499" s="232" t="s">
        <v>2589</v>
      </c>
      <c r="G499" s="40"/>
      <c r="H499" s="40"/>
      <c r="I499" s="144"/>
      <c r="J499" s="40"/>
      <c r="K499" s="40"/>
      <c r="L499" s="44"/>
      <c r="M499" s="231"/>
      <c r="N499" s="80"/>
      <c r="O499" s="80"/>
      <c r="P499" s="80"/>
      <c r="Q499" s="80"/>
      <c r="R499" s="80"/>
      <c r="S499" s="80"/>
      <c r="T499" s="81"/>
      <c r="AT499" s="18" t="s">
        <v>247</v>
      </c>
      <c r="AU499" s="18" t="s">
        <v>81</v>
      </c>
    </row>
    <row r="500" s="12" customFormat="1">
      <c r="B500" s="233"/>
      <c r="C500" s="234"/>
      <c r="D500" s="229" t="s">
        <v>249</v>
      </c>
      <c r="E500" s="235" t="s">
        <v>19</v>
      </c>
      <c r="F500" s="236" t="s">
        <v>2590</v>
      </c>
      <c r="G500" s="234"/>
      <c r="H500" s="237">
        <v>6.2000000000000002</v>
      </c>
      <c r="I500" s="238"/>
      <c r="J500" s="234"/>
      <c r="K500" s="234"/>
      <c r="L500" s="239"/>
      <c r="M500" s="240"/>
      <c r="N500" s="241"/>
      <c r="O500" s="241"/>
      <c r="P500" s="241"/>
      <c r="Q500" s="241"/>
      <c r="R500" s="241"/>
      <c r="S500" s="241"/>
      <c r="T500" s="242"/>
      <c r="AT500" s="243" t="s">
        <v>249</v>
      </c>
      <c r="AU500" s="243" t="s">
        <v>81</v>
      </c>
      <c r="AV500" s="12" t="s">
        <v>81</v>
      </c>
      <c r="AW500" s="12" t="s">
        <v>33</v>
      </c>
      <c r="AX500" s="12" t="s">
        <v>79</v>
      </c>
      <c r="AY500" s="243" t="s">
        <v>236</v>
      </c>
    </row>
    <row r="501" s="1" customFormat="1" ht="16.5" customHeight="1">
      <c r="B501" s="39"/>
      <c r="C501" s="217" t="s">
        <v>1066</v>
      </c>
      <c r="D501" s="217" t="s">
        <v>238</v>
      </c>
      <c r="E501" s="218" t="s">
        <v>2591</v>
      </c>
      <c r="F501" s="219" t="s">
        <v>2592</v>
      </c>
      <c r="G501" s="220" t="s">
        <v>264</v>
      </c>
      <c r="H501" s="221">
        <v>13.978999999999999</v>
      </c>
      <c r="I501" s="222"/>
      <c r="J501" s="223">
        <f>ROUND(I501*H501,2)</f>
        <v>0</v>
      </c>
      <c r="K501" s="219" t="s">
        <v>242</v>
      </c>
      <c r="L501" s="44"/>
      <c r="M501" s="224" t="s">
        <v>19</v>
      </c>
      <c r="N501" s="225" t="s">
        <v>43</v>
      </c>
      <c r="O501" s="80"/>
      <c r="P501" s="226">
        <f>O501*H501</f>
        <v>0</v>
      </c>
      <c r="Q501" s="226">
        <v>0.00059999999999999995</v>
      </c>
      <c r="R501" s="226">
        <f>Q501*H501</f>
        <v>0.008387399999999998</v>
      </c>
      <c r="S501" s="226">
        <v>0</v>
      </c>
      <c r="T501" s="227">
        <f>S501*H501</f>
        <v>0</v>
      </c>
      <c r="AR501" s="18" t="s">
        <v>243</v>
      </c>
      <c r="AT501" s="18" t="s">
        <v>238</v>
      </c>
      <c r="AU501" s="18" t="s">
        <v>81</v>
      </c>
      <c r="AY501" s="18" t="s">
        <v>236</v>
      </c>
      <c r="BE501" s="228">
        <f>IF(N501="základní",J501,0)</f>
        <v>0</v>
      </c>
      <c r="BF501" s="228">
        <f>IF(N501="snížená",J501,0)</f>
        <v>0</v>
      </c>
      <c r="BG501" s="228">
        <f>IF(N501="zákl. přenesená",J501,0)</f>
        <v>0</v>
      </c>
      <c r="BH501" s="228">
        <f>IF(N501="sníž. přenesená",J501,0)</f>
        <v>0</v>
      </c>
      <c r="BI501" s="228">
        <f>IF(N501="nulová",J501,0)</f>
        <v>0</v>
      </c>
      <c r="BJ501" s="18" t="s">
        <v>79</v>
      </c>
      <c r="BK501" s="228">
        <f>ROUND(I501*H501,2)</f>
        <v>0</v>
      </c>
      <c r="BL501" s="18" t="s">
        <v>243</v>
      </c>
      <c r="BM501" s="18" t="s">
        <v>2593</v>
      </c>
    </row>
    <row r="502" s="1" customFormat="1">
      <c r="B502" s="39"/>
      <c r="C502" s="40"/>
      <c r="D502" s="229" t="s">
        <v>245</v>
      </c>
      <c r="E502" s="40"/>
      <c r="F502" s="230" t="s">
        <v>2594</v>
      </c>
      <c r="G502" s="40"/>
      <c r="H502" s="40"/>
      <c r="I502" s="144"/>
      <c r="J502" s="40"/>
      <c r="K502" s="40"/>
      <c r="L502" s="44"/>
      <c r="M502" s="231"/>
      <c r="N502" s="80"/>
      <c r="O502" s="80"/>
      <c r="P502" s="80"/>
      <c r="Q502" s="80"/>
      <c r="R502" s="80"/>
      <c r="S502" s="80"/>
      <c r="T502" s="81"/>
      <c r="AT502" s="18" t="s">
        <v>245</v>
      </c>
      <c r="AU502" s="18" t="s">
        <v>81</v>
      </c>
    </row>
    <row r="503" s="1" customFormat="1">
      <c r="B503" s="39"/>
      <c r="C503" s="40"/>
      <c r="D503" s="229" t="s">
        <v>247</v>
      </c>
      <c r="E503" s="40"/>
      <c r="F503" s="232" t="s">
        <v>2595</v>
      </c>
      <c r="G503" s="40"/>
      <c r="H503" s="40"/>
      <c r="I503" s="144"/>
      <c r="J503" s="40"/>
      <c r="K503" s="40"/>
      <c r="L503" s="44"/>
      <c r="M503" s="231"/>
      <c r="N503" s="80"/>
      <c r="O503" s="80"/>
      <c r="P503" s="80"/>
      <c r="Q503" s="80"/>
      <c r="R503" s="80"/>
      <c r="S503" s="80"/>
      <c r="T503" s="81"/>
      <c r="AT503" s="18" t="s">
        <v>247</v>
      </c>
      <c r="AU503" s="18" t="s">
        <v>81</v>
      </c>
    </row>
    <row r="504" s="12" customFormat="1">
      <c r="B504" s="233"/>
      <c r="C504" s="234"/>
      <c r="D504" s="229" t="s">
        <v>249</v>
      </c>
      <c r="E504" s="235" t="s">
        <v>19</v>
      </c>
      <c r="F504" s="236" t="s">
        <v>2596</v>
      </c>
      <c r="G504" s="234"/>
      <c r="H504" s="237">
        <v>13.978999999999999</v>
      </c>
      <c r="I504" s="238"/>
      <c r="J504" s="234"/>
      <c r="K504" s="234"/>
      <c r="L504" s="239"/>
      <c r="M504" s="240"/>
      <c r="N504" s="241"/>
      <c r="O504" s="241"/>
      <c r="P504" s="241"/>
      <c r="Q504" s="241"/>
      <c r="R504" s="241"/>
      <c r="S504" s="241"/>
      <c r="T504" s="242"/>
      <c r="AT504" s="243" t="s">
        <v>249</v>
      </c>
      <c r="AU504" s="243" t="s">
        <v>81</v>
      </c>
      <c r="AV504" s="12" t="s">
        <v>81</v>
      </c>
      <c r="AW504" s="12" t="s">
        <v>33</v>
      </c>
      <c r="AX504" s="12" t="s">
        <v>79</v>
      </c>
      <c r="AY504" s="243" t="s">
        <v>236</v>
      </c>
    </row>
    <row r="505" s="1" customFormat="1" ht="16.5" customHeight="1">
      <c r="B505" s="39"/>
      <c r="C505" s="217" t="s">
        <v>2597</v>
      </c>
      <c r="D505" s="217" t="s">
        <v>238</v>
      </c>
      <c r="E505" s="218" t="s">
        <v>2598</v>
      </c>
      <c r="F505" s="219" t="s">
        <v>2599</v>
      </c>
      <c r="G505" s="220" t="s">
        <v>264</v>
      </c>
      <c r="H505" s="221">
        <v>8.3610000000000007</v>
      </c>
      <c r="I505" s="222"/>
      <c r="J505" s="223">
        <f>ROUND(I505*H505,2)</f>
        <v>0</v>
      </c>
      <c r="K505" s="219" t="s">
        <v>242</v>
      </c>
      <c r="L505" s="44"/>
      <c r="M505" s="224" t="s">
        <v>19</v>
      </c>
      <c r="N505" s="225" t="s">
        <v>43</v>
      </c>
      <c r="O505" s="80"/>
      <c r="P505" s="226">
        <f>O505*H505</f>
        <v>0</v>
      </c>
      <c r="Q505" s="226">
        <v>0.00142</v>
      </c>
      <c r="R505" s="226">
        <f>Q505*H505</f>
        <v>0.01187262</v>
      </c>
      <c r="S505" s="226">
        <v>0</v>
      </c>
      <c r="T505" s="227">
        <f>S505*H505</f>
        <v>0</v>
      </c>
      <c r="AR505" s="18" t="s">
        <v>243</v>
      </c>
      <c r="AT505" s="18" t="s">
        <v>238</v>
      </c>
      <c r="AU505" s="18" t="s">
        <v>81</v>
      </c>
      <c r="AY505" s="18" t="s">
        <v>236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79</v>
      </c>
      <c r="BK505" s="228">
        <f>ROUND(I505*H505,2)</f>
        <v>0</v>
      </c>
      <c r="BL505" s="18" t="s">
        <v>243</v>
      </c>
      <c r="BM505" s="18" t="s">
        <v>2600</v>
      </c>
    </row>
    <row r="506" s="1" customFormat="1">
      <c r="B506" s="39"/>
      <c r="C506" s="40"/>
      <c r="D506" s="229" t="s">
        <v>245</v>
      </c>
      <c r="E506" s="40"/>
      <c r="F506" s="230" t="s">
        <v>2601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245</v>
      </c>
      <c r="AU506" s="18" t="s">
        <v>81</v>
      </c>
    </row>
    <row r="507" s="1" customFormat="1">
      <c r="B507" s="39"/>
      <c r="C507" s="40"/>
      <c r="D507" s="229" t="s">
        <v>247</v>
      </c>
      <c r="E507" s="40"/>
      <c r="F507" s="232" t="s">
        <v>2602</v>
      </c>
      <c r="G507" s="40"/>
      <c r="H507" s="40"/>
      <c r="I507" s="144"/>
      <c r="J507" s="40"/>
      <c r="K507" s="40"/>
      <c r="L507" s="44"/>
      <c r="M507" s="231"/>
      <c r="N507" s="80"/>
      <c r="O507" s="80"/>
      <c r="P507" s="80"/>
      <c r="Q507" s="80"/>
      <c r="R507" s="80"/>
      <c r="S507" s="80"/>
      <c r="T507" s="81"/>
      <c r="AT507" s="18" t="s">
        <v>247</v>
      </c>
      <c r="AU507" s="18" t="s">
        <v>81</v>
      </c>
    </row>
    <row r="508" s="12" customFormat="1">
      <c r="B508" s="233"/>
      <c r="C508" s="234"/>
      <c r="D508" s="229" t="s">
        <v>249</v>
      </c>
      <c r="E508" s="235" t="s">
        <v>19</v>
      </c>
      <c r="F508" s="236" t="s">
        <v>2603</v>
      </c>
      <c r="G508" s="234"/>
      <c r="H508" s="237">
        <v>8.3610000000000007</v>
      </c>
      <c r="I508" s="238"/>
      <c r="J508" s="234"/>
      <c r="K508" s="234"/>
      <c r="L508" s="239"/>
      <c r="M508" s="240"/>
      <c r="N508" s="241"/>
      <c r="O508" s="241"/>
      <c r="P508" s="241"/>
      <c r="Q508" s="241"/>
      <c r="R508" s="241"/>
      <c r="S508" s="241"/>
      <c r="T508" s="242"/>
      <c r="AT508" s="243" t="s">
        <v>249</v>
      </c>
      <c r="AU508" s="243" t="s">
        <v>81</v>
      </c>
      <c r="AV508" s="12" t="s">
        <v>81</v>
      </c>
      <c r="AW508" s="12" t="s">
        <v>33</v>
      </c>
      <c r="AX508" s="12" t="s">
        <v>79</v>
      </c>
      <c r="AY508" s="243" t="s">
        <v>236</v>
      </c>
    </row>
    <row r="509" s="11" customFormat="1" ht="22.8" customHeight="1">
      <c r="B509" s="201"/>
      <c r="C509" s="202"/>
      <c r="D509" s="203" t="s">
        <v>71</v>
      </c>
      <c r="E509" s="215" t="s">
        <v>305</v>
      </c>
      <c r="F509" s="215" t="s">
        <v>444</v>
      </c>
      <c r="G509" s="202"/>
      <c r="H509" s="202"/>
      <c r="I509" s="205"/>
      <c r="J509" s="216">
        <f>BK509</f>
        <v>0</v>
      </c>
      <c r="K509" s="202"/>
      <c r="L509" s="207"/>
      <c r="M509" s="208"/>
      <c r="N509" s="209"/>
      <c r="O509" s="209"/>
      <c r="P509" s="210">
        <f>SUM(P510:P531)</f>
        <v>0</v>
      </c>
      <c r="Q509" s="209"/>
      <c r="R509" s="210">
        <f>SUM(R510:R531)</f>
        <v>1.0253600000000001</v>
      </c>
      <c r="S509" s="209"/>
      <c r="T509" s="211">
        <f>SUM(T510:T531)</f>
        <v>0</v>
      </c>
      <c r="AR509" s="212" t="s">
        <v>79</v>
      </c>
      <c r="AT509" s="213" t="s">
        <v>71</v>
      </c>
      <c r="AU509" s="213" t="s">
        <v>79</v>
      </c>
      <c r="AY509" s="212" t="s">
        <v>236</v>
      </c>
      <c r="BK509" s="214">
        <f>SUM(BK510:BK531)</f>
        <v>0</v>
      </c>
    </row>
    <row r="510" s="1" customFormat="1" ht="16.5" customHeight="1">
      <c r="B510" s="39"/>
      <c r="C510" s="217" t="s">
        <v>1069</v>
      </c>
      <c r="D510" s="217" t="s">
        <v>238</v>
      </c>
      <c r="E510" s="218" t="s">
        <v>2032</v>
      </c>
      <c r="F510" s="219" t="s">
        <v>2033</v>
      </c>
      <c r="G510" s="220" t="s">
        <v>276</v>
      </c>
      <c r="H510" s="221">
        <v>2</v>
      </c>
      <c r="I510" s="222"/>
      <c r="J510" s="223">
        <f>ROUND(I510*H510,2)</f>
        <v>0</v>
      </c>
      <c r="K510" s="219" t="s">
        <v>242</v>
      </c>
      <c r="L510" s="44"/>
      <c r="M510" s="224" t="s">
        <v>19</v>
      </c>
      <c r="N510" s="225" t="s">
        <v>43</v>
      </c>
      <c r="O510" s="80"/>
      <c r="P510" s="226">
        <f>O510*H510</f>
        <v>0</v>
      </c>
      <c r="Q510" s="226">
        <v>0.0091800000000000007</v>
      </c>
      <c r="R510" s="226">
        <f>Q510*H510</f>
        <v>0.018360000000000001</v>
      </c>
      <c r="S510" s="226">
        <v>0</v>
      </c>
      <c r="T510" s="227">
        <f>S510*H510</f>
        <v>0</v>
      </c>
      <c r="AR510" s="18" t="s">
        <v>243</v>
      </c>
      <c r="AT510" s="18" t="s">
        <v>238</v>
      </c>
      <c r="AU510" s="18" t="s">
        <v>81</v>
      </c>
      <c r="AY510" s="18" t="s">
        <v>236</v>
      </c>
      <c r="BE510" s="228">
        <f>IF(N510="základní",J510,0)</f>
        <v>0</v>
      </c>
      <c r="BF510" s="228">
        <f>IF(N510="snížená",J510,0)</f>
        <v>0</v>
      </c>
      <c r="BG510" s="228">
        <f>IF(N510="zákl. přenesená",J510,0)</f>
        <v>0</v>
      </c>
      <c r="BH510" s="228">
        <f>IF(N510="sníž. přenesená",J510,0)</f>
        <v>0</v>
      </c>
      <c r="BI510" s="228">
        <f>IF(N510="nulová",J510,0)</f>
        <v>0</v>
      </c>
      <c r="BJ510" s="18" t="s">
        <v>79</v>
      </c>
      <c r="BK510" s="228">
        <f>ROUND(I510*H510,2)</f>
        <v>0</v>
      </c>
      <c r="BL510" s="18" t="s">
        <v>243</v>
      </c>
      <c r="BM510" s="18" t="s">
        <v>2604</v>
      </c>
    </row>
    <row r="511" s="1" customFormat="1">
      <c r="B511" s="39"/>
      <c r="C511" s="40"/>
      <c r="D511" s="229" t="s">
        <v>245</v>
      </c>
      <c r="E511" s="40"/>
      <c r="F511" s="230" t="s">
        <v>2033</v>
      </c>
      <c r="G511" s="40"/>
      <c r="H511" s="40"/>
      <c r="I511" s="144"/>
      <c r="J511" s="40"/>
      <c r="K511" s="40"/>
      <c r="L511" s="44"/>
      <c r="M511" s="231"/>
      <c r="N511" s="80"/>
      <c r="O511" s="80"/>
      <c r="P511" s="80"/>
      <c r="Q511" s="80"/>
      <c r="R511" s="80"/>
      <c r="S511" s="80"/>
      <c r="T511" s="81"/>
      <c r="AT511" s="18" t="s">
        <v>245</v>
      </c>
      <c r="AU511" s="18" t="s">
        <v>81</v>
      </c>
    </row>
    <row r="512" s="1" customFormat="1">
      <c r="B512" s="39"/>
      <c r="C512" s="40"/>
      <c r="D512" s="229" t="s">
        <v>247</v>
      </c>
      <c r="E512" s="40"/>
      <c r="F512" s="232" t="s">
        <v>2605</v>
      </c>
      <c r="G512" s="40"/>
      <c r="H512" s="40"/>
      <c r="I512" s="144"/>
      <c r="J512" s="40"/>
      <c r="K512" s="40"/>
      <c r="L512" s="44"/>
      <c r="M512" s="231"/>
      <c r="N512" s="80"/>
      <c r="O512" s="80"/>
      <c r="P512" s="80"/>
      <c r="Q512" s="80"/>
      <c r="R512" s="80"/>
      <c r="S512" s="80"/>
      <c r="T512" s="81"/>
      <c r="AT512" s="18" t="s">
        <v>247</v>
      </c>
      <c r="AU512" s="18" t="s">
        <v>81</v>
      </c>
    </row>
    <row r="513" s="1" customFormat="1" ht="16.5" customHeight="1">
      <c r="B513" s="39"/>
      <c r="C513" s="260" t="s">
        <v>2606</v>
      </c>
      <c r="D513" s="260" t="s">
        <v>680</v>
      </c>
      <c r="E513" s="261" t="s">
        <v>2607</v>
      </c>
      <c r="F513" s="262" t="s">
        <v>2608</v>
      </c>
      <c r="G513" s="263" t="s">
        <v>276</v>
      </c>
      <c r="H513" s="264">
        <v>2</v>
      </c>
      <c r="I513" s="265"/>
      <c r="J513" s="266">
        <f>ROUND(I513*H513,2)</f>
        <v>0</v>
      </c>
      <c r="K513" s="262" t="s">
        <v>19</v>
      </c>
      <c r="L513" s="267"/>
      <c r="M513" s="268" t="s">
        <v>19</v>
      </c>
      <c r="N513" s="269" t="s">
        <v>43</v>
      </c>
      <c r="O513" s="80"/>
      <c r="P513" s="226">
        <f>O513*H513</f>
        <v>0</v>
      </c>
      <c r="Q513" s="226">
        <v>0.374</v>
      </c>
      <c r="R513" s="226">
        <f>Q513*H513</f>
        <v>0.748</v>
      </c>
      <c r="S513" s="226">
        <v>0</v>
      </c>
      <c r="T513" s="227">
        <f>S513*H513</f>
        <v>0</v>
      </c>
      <c r="AR513" s="18" t="s">
        <v>305</v>
      </c>
      <c r="AT513" s="18" t="s">
        <v>680</v>
      </c>
      <c r="AU513" s="18" t="s">
        <v>81</v>
      </c>
      <c r="AY513" s="18" t="s">
        <v>236</v>
      </c>
      <c r="BE513" s="228">
        <f>IF(N513="základní",J513,0)</f>
        <v>0</v>
      </c>
      <c r="BF513" s="228">
        <f>IF(N513="snížená",J513,0)</f>
        <v>0</v>
      </c>
      <c r="BG513" s="228">
        <f>IF(N513="zákl. přenesená",J513,0)</f>
        <v>0</v>
      </c>
      <c r="BH513" s="228">
        <f>IF(N513="sníž. přenesená",J513,0)</f>
        <v>0</v>
      </c>
      <c r="BI513" s="228">
        <f>IF(N513="nulová",J513,0)</f>
        <v>0</v>
      </c>
      <c r="BJ513" s="18" t="s">
        <v>79</v>
      </c>
      <c r="BK513" s="228">
        <f>ROUND(I513*H513,2)</f>
        <v>0</v>
      </c>
      <c r="BL513" s="18" t="s">
        <v>243</v>
      </c>
      <c r="BM513" s="18" t="s">
        <v>2609</v>
      </c>
    </row>
    <row r="514" s="1" customFormat="1">
      <c r="B514" s="39"/>
      <c r="C514" s="40"/>
      <c r="D514" s="229" t="s">
        <v>245</v>
      </c>
      <c r="E514" s="40"/>
      <c r="F514" s="230" t="s">
        <v>2610</v>
      </c>
      <c r="G514" s="40"/>
      <c r="H514" s="40"/>
      <c r="I514" s="144"/>
      <c r="J514" s="40"/>
      <c r="K514" s="40"/>
      <c r="L514" s="44"/>
      <c r="M514" s="231"/>
      <c r="N514" s="80"/>
      <c r="O514" s="80"/>
      <c r="P514" s="80"/>
      <c r="Q514" s="80"/>
      <c r="R514" s="80"/>
      <c r="S514" s="80"/>
      <c r="T514" s="81"/>
      <c r="AT514" s="18" t="s">
        <v>245</v>
      </c>
      <c r="AU514" s="18" t="s">
        <v>81</v>
      </c>
    </row>
    <row r="515" s="1" customFormat="1" ht="16.5" customHeight="1">
      <c r="B515" s="39"/>
      <c r="C515" s="217" t="s">
        <v>1072</v>
      </c>
      <c r="D515" s="217" t="s">
        <v>238</v>
      </c>
      <c r="E515" s="218" t="s">
        <v>1649</v>
      </c>
      <c r="F515" s="219" t="s">
        <v>1650</v>
      </c>
      <c r="G515" s="220" t="s">
        <v>1167</v>
      </c>
      <c r="H515" s="221">
        <v>40</v>
      </c>
      <c r="I515" s="222"/>
      <c r="J515" s="223">
        <f>ROUND(I515*H515,2)</f>
        <v>0</v>
      </c>
      <c r="K515" s="219" t="s">
        <v>242</v>
      </c>
      <c r="L515" s="44"/>
      <c r="M515" s="224" t="s">
        <v>19</v>
      </c>
      <c r="N515" s="225" t="s">
        <v>43</v>
      </c>
      <c r="O515" s="80"/>
      <c r="P515" s="226">
        <f>O515*H515</f>
        <v>0</v>
      </c>
      <c r="Q515" s="226">
        <v>0.0046800000000000001</v>
      </c>
      <c r="R515" s="226">
        <f>Q515*H515</f>
        <v>0.18720000000000001</v>
      </c>
      <c r="S515" s="226">
        <v>0</v>
      </c>
      <c r="T515" s="227">
        <f>S515*H515</f>
        <v>0</v>
      </c>
      <c r="AR515" s="18" t="s">
        <v>243</v>
      </c>
      <c r="AT515" s="18" t="s">
        <v>238</v>
      </c>
      <c r="AU515" s="18" t="s">
        <v>81</v>
      </c>
      <c r="AY515" s="18" t="s">
        <v>236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8" t="s">
        <v>79</v>
      </c>
      <c r="BK515" s="228">
        <f>ROUND(I515*H515,2)</f>
        <v>0</v>
      </c>
      <c r="BL515" s="18" t="s">
        <v>243</v>
      </c>
      <c r="BM515" s="18" t="s">
        <v>2611</v>
      </c>
    </row>
    <row r="516" s="1" customFormat="1">
      <c r="B516" s="39"/>
      <c r="C516" s="40"/>
      <c r="D516" s="229" t="s">
        <v>245</v>
      </c>
      <c r="E516" s="40"/>
      <c r="F516" s="230" t="s">
        <v>1652</v>
      </c>
      <c r="G516" s="40"/>
      <c r="H516" s="40"/>
      <c r="I516" s="144"/>
      <c r="J516" s="40"/>
      <c r="K516" s="40"/>
      <c r="L516" s="44"/>
      <c r="M516" s="231"/>
      <c r="N516" s="80"/>
      <c r="O516" s="80"/>
      <c r="P516" s="80"/>
      <c r="Q516" s="80"/>
      <c r="R516" s="80"/>
      <c r="S516" s="80"/>
      <c r="T516" s="81"/>
      <c r="AT516" s="18" t="s">
        <v>245</v>
      </c>
      <c r="AU516" s="18" t="s">
        <v>81</v>
      </c>
    </row>
    <row r="517" s="1" customFormat="1">
      <c r="B517" s="39"/>
      <c r="C517" s="40"/>
      <c r="D517" s="229" t="s">
        <v>247</v>
      </c>
      <c r="E517" s="40"/>
      <c r="F517" s="232" t="s">
        <v>2612</v>
      </c>
      <c r="G517" s="40"/>
      <c r="H517" s="40"/>
      <c r="I517" s="144"/>
      <c r="J517" s="40"/>
      <c r="K517" s="40"/>
      <c r="L517" s="44"/>
      <c r="M517" s="231"/>
      <c r="N517" s="80"/>
      <c r="O517" s="80"/>
      <c r="P517" s="80"/>
      <c r="Q517" s="80"/>
      <c r="R517" s="80"/>
      <c r="S517" s="80"/>
      <c r="T517" s="81"/>
      <c r="AT517" s="18" t="s">
        <v>247</v>
      </c>
      <c r="AU517" s="18" t="s">
        <v>81</v>
      </c>
    </row>
    <row r="518" s="12" customFormat="1">
      <c r="B518" s="233"/>
      <c r="C518" s="234"/>
      <c r="D518" s="229" t="s">
        <v>249</v>
      </c>
      <c r="E518" s="235" t="s">
        <v>19</v>
      </c>
      <c r="F518" s="236" t="s">
        <v>2613</v>
      </c>
      <c r="G518" s="234"/>
      <c r="H518" s="237">
        <v>40</v>
      </c>
      <c r="I518" s="238"/>
      <c r="J518" s="234"/>
      <c r="K518" s="234"/>
      <c r="L518" s="239"/>
      <c r="M518" s="240"/>
      <c r="N518" s="241"/>
      <c r="O518" s="241"/>
      <c r="P518" s="241"/>
      <c r="Q518" s="241"/>
      <c r="R518" s="241"/>
      <c r="S518" s="241"/>
      <c r="T518" s="242"/>
      <c r="AT518" s="243" t="s">
        <v>249</v>
      </c>
      <c r="AU518" s="243" t="s">
        <v>81</v>
      </c>
      <c r="AV518" s="12" t="s">
        <v>81</v>
      </c>
      <c r="AW518" s="12" t="s">
        <v>33</v>
      </c>
      <c r="AX518" s="12" t="s">
        <v>79</v>
      </c>
      <c r="AY518" s="243" t="s">
        <v>236</v>
      </c>
    </row>
    <row r="519" s="1" customFormat="1" ht="16.5" customHeight="1">
      <c r="B519" s="39"/>
      <c r="C519" s="260" t="s">
        <v>2614</v>
      </c>
      <c r="D519" s="260" t="s">
        <v>680</v>
      </c>
      <c r="E519" s="261" t="s">
        <v>2615</v>
      </c>
      <c r="F519" s="262" t="s">
        <v>2616</v>
      </c>
      <c r="G519" s="263" t="s">
        <v>276</v>
      </c>
      <c r="H519" s="264">
        <v>8</v>
      </c>
      <c r="I519" s="265"/>
      <c r="J519" s="266">
        <f>ROUND(I519*H519,2)</f>
        <v>0</v>
      </c>
      <c r="K519" s="262" t="s">
        <v>19</v>
      </c>
      <c r="L519" s="267"/>
      <c r="M519" s="268" t="s">
        <v>19</v>
      </c>
      <c r="N519" s="269" t="s">
        <v>43</v>
      </c>
      <c r="O519" s="80"/>
      <c r="P519" s="226">
        <f>O519*H519</f>
        <v>0</v>
      </c>
      <c r="Q519" s="226">
        <v>0.00050000000000000001</v>
      </c>
      <c r="R519" s="226">
        <f>Q519*H519</f>
        <v>0.0040000000000000001</v>
      </c>
      <c r="S519" s="226">
        <v>0</v>
      </c>
      <c r="T519" s="227">
        <f>S519*H519</f>
        <v>0</v>
      </c>
      <c r="AR519" s="18" t="s">
        <v>305</v>
      </c>
      <c r="AT519" s="18" t="s">
        <v>680</v>
      </c>
      <c r="AU519" s="18" t="s">
        <v>81</v>
      </c>
      <c r="AY519" s="18" t="s">
        <v>236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8" t="s">
        <v>79</v>
      </c>
      <c r="BK519" s="228">
        <f>ROUND(I519*H519,2)</f>
        <v>0</v>
      </c>
      <c r="BL519" s="18" t="s">
        <v>243</v>
      </c>
      <c r="BM519" s="18" t="s">
        <v>2617</v>
      </c>
    </row>
    <row r="520" s="1" customFormat="1">
      <c r="B520" s="39"/>
      <c r="C520" s="40"/>
      <c r="D520" s="229" t="s">
        <v>245</v>
      </c>
      <c r="E520" s="40"/>
      <c r="F520" s="230" t="s">
        <v>2616</v>
      </c>
      <c r="G520" s="40"/>
      <c r="H520" s="40"/>
      <c r="I520" s="144"/>
      <c r="J520" s="40"/>
      <c r="K520" s="40"/>
      <c r="L520" s="44"/>
      <c r="M520" s="231"/>
      <c r="N520" s="80"/>
      <c r="O520" s="80"/>
      <c r="P520" s="80"/>
      <c r="Q520" s="80"/>
      <c r="R520" s="80"/>
      <c r="S520" s="80"/>
      <c r="T520" s="81"/>
      <c r="AT520" s="18" t="s">
        <v>245</v>
      </c>
      <c r="AU520" s="18" t="s">
        <v>81</v>
      </c>
    </row>
    <row r="521" s="1" customFormat="1">
      <c r="B521" s="39"/>
      <c r="C521" s="40"/>
      <c r="D521" s="229" t="s">
        <v>247</v>
      </c>
      <c r="E521" s="40"/>
      <c r="F521" s="232" t="s">
        <v>2618</v>
      </c>
      <c r="G521" s="40"/>
      <c r="H521" s="40"/>
      <c r="I521" s="144"/>
      <c r="J521" s="40"/>
      <c r="K521" s="40"/>
      <c r="L521" s="44"/>
      <c r="M521" s="231"/>
      <c r="N521" s="80"/>
      <c r="O521" s="80"/>
      <c r="P521" s="80"/>
      <c r="Q521" s="80"/>
      <c r="R521" s="80"/>
      <c r="S521" s="80"/>
      <c r="T521" s="81"/>
      <c r="AT521" s="18" t="s">
        <v>247</v>
      </c>
      <c r="AU521" s="18" t="s">
        <v>81</v>
      </c>
    </row>
    <row r="522" s="1" customFormat="1" ht="16.5" customHeight="1">
      <c r="B522" s="39"/>
      <c r="C522" s="260" t="s">
        <v>1075</v>
      </c>
      <c r="D522" s="260" t="s">
        <v>680</v>
      </c>
      <c r="E522" s="261" t="s">
        <v>2619</v>
      </c>
      <c r="F522" s="262" t="s">
        <v>2620</v>
      </c>
      <c r="G522" s="263" t="s">
        <v>276</v>
      </c>
      <c r="H522" s="264">
        <v>8</v>
      </c>
      <c r="I522" s="265"/>
      <c r="J522" s="266">
        <f>ROUND(I522*H522,2)</f>
        <v>0</v>
      </c>
      <c r="K522" s="262" t="s">
        <v>19</v>
      </c>
      <c r="L522" s="267"/>
      <c r="M522" s="268" t="s">
        <v>19</v>
      </c>
      <c r="N522" s="269" t="s">
        <v>43</v>
      </c>
      <c r="O522" s="80"/>
      <c r="P522" s="226">
        <f>O522*H522</f>
        <v>0</v>
      </c>
      <c r="Q522" s="226">
        <v>0.002</v>
      </c>
      <c r="R522" s="226">
        <f>Q522*H522</f>
        <v>0.016</v>
      </c>
      <c r="S522" s="226">
        <v>0</v>
      </c>
      <c r="T522" s="227">
        <f>S522*H522</f>
        <v>0</v>
      </c>
      <c r="AR522" s="18" t="s">
        <v>305</v>
      </c>
      <c r="AT522" s="18" t="s">
        <v>680</v>
      </c>
      <c r="AU522" s="18" t="s">
        <v>81</v>
      </c>
      <c r="AY522" s="18" t="s">
        <v>236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79</v>
      </c>
      <c r="BK522" s="228">
        <f>ROUND(I522*H522,2)</f>
        <v>0</v>
      </c>
      <c r="BL522" s="18" t="s">
        <v>243</v>
      </c>
      <c r="BM522" s="18" t="s">
        <v>2621</v>
      </c>
    </row>
    <row r="523" s="1" customFormat="1">
      <c r="B523" s="39"/>
      <c r="C523" s="40"/>
      <c r="D523" s="229" t="s">
        <v>245</v>
      </c>
      <c r="E523" s="40"/>
      <c r="F523" s="230" t="s">
        <v>2620</v>
      </c>
      <c r="G523" s="40"/>
      <c r="H523" s="40"/>
      <c r="I523" s="144"/>
      <c r="J523" s="40"/>
      <c r="K523" s="40"/>
      <c r="L523" s="44"/>
      <c r="M523" s="231"/>
      <c r="N523" s="80"/>
      <c r="O523" s="80"/>
      <c r="P523" s="80"/>
      <c r="Q523" s="80"/>
      <c r="R523" s="80"/>
      <c r="S523" s="80"/>
      <c r="T523" s="81"/>
      <c r="AT523" s="18" t="s">
        <v>245</v>
      </c>
      <c r="AU523" s="18" t="s">
        <v>81</v>
      </c>
    </row>
    <row r="524" s="1" customFormat="1">
      <c r="B524" s="39"/>
      <c r="C524" s="40"/>
      <c r="D524" s="229" t="s">
        <v>247</v>
      </c>
      <c r="E524" s="40"/>
      <c r="F524" s="232" t="s">
        <v>2618</v>
      </c>
      <c r="G524" s="40"/>
      <c r="H524" s="40"/>
      <c r="I524" s="144"/>
      <c r="J524" s="40"/>
      <c r="K524" s="40"/>
      <c r="L524" s="44"/>
      <c r="M524" s="231"/>
      <c r="N524" s="80"/>
      <c r="O524" s="80"/>
      <c r="P524" s="80"/>
      <c r="Q524" s="80"/>
      <c r="R524" s="80"/>
      <c r="S524" s="80"/>
      <c r="T524" s="81"/>
      <c r="AT524" s="18" t="s">
        <v>247</v>
      </c>
      <c r="AU524" s="18" t="s">
        <v>81</v>
      </c>
    </row>
    <row r="525" s="1" customFormat="1" ht="16.5" customHeight="1">
      <c r="B525" s="39"/>
      <c r="C525" s="217" t="s">
        <v>2622</v>
      </c>
      <c r="D525" s="217" t="s">
        <v>238</v>
      </c>
      <c r="E525" s="218" t="s">
        <v>2623</v>
      </c>
      <c r="F525" s="219" t="s">
        <v>2624</v>
      </c>
      <c r="G525" s="220" t="s">
        <v>318</v>
      </c>
      <c r="H525" s="221">
        <v>14</v>
      </c>
      <c r="I525" s="222"/>
      <c r="J525" s="223">
        <f>ROUND(I525*H525,2)</f>
        <v>0</v>
      </c>
      <c r="K525" s="219" t="s">
        <v>19</v>
      </c>
      <c r="L525" s="44"/>
      <c r="M525" s="224" t="s">
        <v>19</v>
      </c>
      <c r="N525" s="225" t="s">
        <v>43</v>
      </c>
      <c r="O525" s="80"/>
      <c r="P525" s="226">
        <f>O525*H525</f>
        <v>0</v>
      </c>
      <c r="Q525" s="226">
        <v>0.00027</v>
      </c>
      <c r="R525" s="226">
        <f>Q525*H525</f>
        <v>0.0037799999999999999</v>
      </c>
      <c r="S525" s="226">
        <v>0</v>
      </c>
      <c r="T525" s="227">
        <f>S525*H525</f>
        <v>0</v>
      </c>
      <c r="AR525" s="18" t="s">
        <v>243</v>
      </c>
      <c r="AT525" s="18" t="s">
        <v>238</v>
      </c>
      <c r="AU525" s="18" t="s">
        <v>81</v>
      </c>
      <c r="AY525" s="18" t="s">
        <v>236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8" t="s">
        <v>79</v>
      </c>
      <c r="BK525" s="228">
        <f>ROUND(I525*H525,2)</f>
        <v>0</v>
      </c>
      <c r="BL525" s="18" t="s">
        <v>243</v>
      </c>
      <c r="BM525" s="18" t="s">
        <v>2625</v>
      </c>
    </row>
    <row r="526" s="1" customFormat="1">
      <c r="B526" s="39"/>
      <c r="C526" s="40"/>
      <c r="D526" s="229" t="s">
        <v>245</v>
      </c>
      <c r="E526" s="40"/>
      <c r="F526" s="230" t="s">
        <v>2626</v>
      </c>
      <c r="G526" s="40"/>
      <c r="H526" s="40"/>
      <c r="I526" s="144"/>
      <c r="J526" s="40"/>
      <c r="K526" s="40"/>
      <c r="L526" s="44"/>
      <c r="M526" s="231"/>
      <c r="N526" s="80"/>
      <c r="O526" s="80"/>
      <c r="P526" s="80"/>
      <c r="Q526" s="80"/>
      <c r="R526" s="80"/>
      <c r="S526" s="80"/>
      <c r="T526" s="81"/>
      <c r="AT526" s="18" t="s">
        <v>245</v>
      </c>
      <c r="AU526" s="18" t="s">
        <v>81</v>
      </c>
    </row>
    <row r="527" s="1" customFormat="1">
      <c r="B527" s="39"/>
      <c r="C527" s="40"/>
      <c r="D527" s="229" t="s">
        <v>247</v>
      </c>
      <c r="E527" s="40"/>
      <c r="F527" s="232" t="s">
        <v>2627</v>
      </c>
      <c r="G527" s="40"/>
      <c r="H527" s="40"/>
      <c r="I527" s="144"/>
      <c r="J527" s="40"/>
      <c r="K527" s="40"/>
      <c r="L527" s="44"/>
      <c r="M527" s="231"/>
      <c r="N527" s="80"/>
      <c r="O527" s="80"/>
      <c r="P527" s="80"/>
      <c r="Q527" s="80"/>
      <c r="R527" s="80"/>
      <c r="S527" s="80"/>
      <c r="T527" s="81"/>
      <c r="AT527" s="18" t="s">
        <v>247</v>
      </c>
      <c r="AU527" s="18" t="s">
        <v>81</v>
      </c>
    </row>
    <row r="528" s="12" customFormat="1">
      <c r="B528" s="233"/>
      <c r="C528" s="234"/>
      <c r="D528" s="229" t="s">
        <v>249</v>
      </c>
      <c r="E528" s="235" t="s">
        <v>19</v>
      </c>
      <c r="F528" s="236" t="s">
        <v>2628</v>
      </c>
      <c r="G528" s="234"/>
      <c r="H528" s="237">
        <v>14</v>
      </c>
      <c r="I528" s="238"/>
      <c r="J528" s="234"/>
      <c r="K528" s="234"/>
      <c r="L528" s="239"/>
      <c r="M528" s="240"/>
      <c r="N528" s="241"/>
      <c r="O528" s="241"/>
      <c r="P528" s="241"/>
      <c r="Q528" s="241"/>
      <c r="R528" s="241"/>
      <c r="S528" s="241"/>
      <c r="T528" s="242"/>
      <c r="AT528" s="243" t="s">
        <v>249</v>
      </c>
      <c r="AU528" s="243" t="s">
        <v>81</v>
      </c>
      <c r="AV528" s="12" t="s">
        <v>81</v>
      </c>
      <c r="AW528" s="12" t="s">
        <v>33</v>
      </c>
      <c r="AX528" s="12" t="s">
        <v>79</v>
      </c>
      <c r="AY528" s="243" t="s">
        <v>236</v>
      </c>
    </row>
    <row r="529" s="1" customFormat="1" ht="16.5" customHeight="1">
      <c r="B529" s="39"/>
      <c r="C529" s="260" t="s">
        <v>1078</v>
      </c>
      <c r="D529" s="260" t="s">
        <v>680</v>
      </c>
      <c r="E529" s="261" t="s">
        <v>2629</v>
      </c>
      <c r="F529" s="262" t="s">
        <v>2630</v>
      </c>
      <c r="G529" s="263" t="s">
        <v>318</v>
      </c>
      <c r="H529" s="264">
        <v>14</v>
      </c>
      <c r="I529" s="265"/>
      <c r="J529" s="266">
        <f>ROUND(I529*H529,2)</f>
        <v>0</v>
      </c>
      <c r="K529" s="262" t="s">
        <v>242</v>
      </c>
      <c r="L529" s="267"/>
      <c r="M529" s="268" t="s">
        <v>19</v>
      </c>
      <c r="N529" s="269" t="s">
        <v>43</v>
      </c>
      <c r="O529" s="80"/>
      <c r="P529" s="226">
        <f>O529*H529</f>
        <v>0</v>
      </c>
      <c r="Q529" s="226">
        <v>0.0034299999999999999</v>
      </c>
      <c r="R529" s="226">
        <f>Q529*H529</f>
        <v>0.04802</v>
      </c>
      <c r="S529" s="226">
        <v>0</v>
      </c>
      <c r="T529" s="227">
        <f>S529*H529</f>
        <v>0</v>
      </c>
      <c r="AR529" s="18" t="s">
        <v>305</v>
      </c>
      <c r="AT529" s="18" t="s">
        <v>680</v>
      </c>
      <c r="AU529" s="18" t="s">
        <v>81</v>
      </c>
      <c r="AY529" s="18" t="s">
        <v>236</v>
      </c>
      <c r="BE529" s="228">
        <f>IF(N529="základní",J529,0)</f>
        <v>0</v>
      </c>
      <c r="BF529" s="228">
        <f>IF(N529="snížená",J529,0)</f>
        <v>0</v>
      </c>
      <c r="BG529" s="228">
        <f>IF(N529="zákl. přenesená",J529,0)</f>
        <v>0</v>
      </c>
      <c r="BH529" s="228">
        <f>IF(N529="sníž. přenesená",J529,0)</f>
        <v>0</v>
      </c>
      <c r="BI529" s="228">
        <f>IF(N529="nulová",J529,0)</f>
        <v>0</v>
      </c>
      <c r="BJ529" s="18" t="s">
        <v>79</v>
      </c>
      <c r="BK529" s="228">
        <f>ROUND(I529*H529,2)</f>
        <v>0</v>
      </c>
      <c r="BL529" s="18" t="s">
        <v>243</v>
      </c>
      <c r="BM529" s="18" t="s">
        <v>2631</v>
      </c>
    </row>
    <row r="530" s="1" customFormat="1">
      <c r="B530" s="39"/>
      <c r="C530" s="40"/>
      <c r="D530" s="229" t="s">
        <v>245</v>
      </c>
      <c r="E530" s="40"/>
      <c r="F530" s="230" t="s">
        <v>2632</v>
      </c>
      <c r="G530" s="40"/>
      <c r="H530" s="40"/>
      <c r="I530" s="144"/>
      <c r="J530" s="40"/>
      <c r="K530" s="40"/>
      <c r="L530" s="44"/>
      <c r="M530" s="231"/>
      <c r="N530" s="80"/>
      <c r="O530" s="80"/>
      <c r="P530" s="80"/>
      <c r="Q530" s="80"/>
      <c r="R530" s="80"/>
      <c r="S530" s="80"/>
      <c r="T530" s="81"/>
      <c r="AT530" s="18" t="s">
        <v>245</v>
      </c>
      <c r="AU530" s="18" t="s">
        <v>81</v>
      </c>
    </row>
    <row r="531" s="1" customFormat="1">
      <c r="B531" s="39"/>
      <c r="C531" s="40"/>
      <c r="D531" s="229" t="s">
        <v>247</v>
      </c>
      <c r="E531" s="40"/>
      <c r="F531" s="232" t="s">
        <v>2633</v>
      </c>
      <c r="G531" s="40"/>
      <c r="H531" s="40"/>
      <c r="I531" s="144"/>
      <c r="J531" s="40"/>
      <c r="K531" s="40"/>
      <c r="L531" s="44"/>
      <c r="M531" s="231"/>
      <c r="N531" s="80"/>
      <c r="O531" s="80"/>
      <c r="P531" s="80"/>
      <c r="Q531" s="80"/>
      <c r="R531" s="80"/>
      <c r="S531" s="80"/>
      <c r="T531" s="81"/>
      <c r="AT531" s="18" t="s">
        <v>247</v>
      </c>
      <c r="AU531" s="18" t="s">
        <v>81</v>
      </c>
    </row>
    <row r="532" s="11" customFormat="1" ht="22.8" customHeight="1">
      <c r="B532" s="201"/>
      <c r="C532" s="202"/>
      <c r="D532" s="203" t="s">
        <v>71</v>
      </c>
      <c r="E532" s="215" t="s">
        <v>310</v>
      </c>
      <c r="F532" s="215" t="s">
        <v>451</v>
      </c>
      <c r="G532" s="202"/>
      <c r="H532" s="202"/>
      <c r="I532" s="205"/>
      <c r="J532" s="216">
        <f>BK532</f>
        <v>0</v>
      </c>
      <c r="K532" s="202"/>
      <c r="L532" s="207"/>
      <c r="M532" s="208"/>
      <c r="N532" s="209"/>
      <c r="O532" s="209"/>
      <c r="P532" s="210">
        <f>SUM(P533:P597)</f>
        <v>0</v>
      </c>
      <c r="Q532" s="209"/>
      <c r="R532" s="210">
        <f>SUM(R533:R597)</f>
        <v>5.676863899999999</v>
      </c>
      <c r="S532" s="209"/>
      <c r="T532" s="211">
        <f>SUM(T533:T597)</f>
        <v>0</v>
      </c>
      <c r="AR532" s="212" t="s">
        <v>79</v>
      </c>
      <c r="AT532" s="213" t="s">
        <v>71</v>
      </c>
      <c r="AU532" s="213" t="s">
        <v>79</v>
      </c>
      <c r="AY532" s="212" t="s">
        <v>236</v>
      </c>
      <c r="BK532" s="214">
        <f>SUM(BK533:BK597)</f>
        <v>0</v>
      </c>
    </row>
    <row r="533" s="1" customFormat="1" ht="16.5" customHeight="1">
      <c r="B533" s="39"/>
      <c r="C533" s="217" t="s">
        <v>2634</v>
      </c>
      <c r="D533" s="217" t="s">
        <v>238</v>
      </c>
      <c r="E533" s="218" t="s">
        <v>2635</v>
      </c>
      <c r="F533" s="219" t="s">
        <v>2636</v>
      </c>
      <c r="G533" s="220" t="s">
        <v>318</v>
      </c>
      <c r="H533" s="221">
        <v>14.560000000000001</v>
      </c>
      <c r="I533" s="222"/>
      <c r="J533" s="223">
        <f>ROUND(I533*H533,2)</f>
        <v>0</v>
      </c>
      <c r="K533" s="219" t="s">
        <v>242</v>
      </c>
      <c r="L533" s="44"/>
      <c r="M533" s="224" t="s">
        <v>19</v>
      </c>
      <c r="N533" s="225" t="s">
        <v>43</v>
      </c>
      <c r="O533" s="80"/>
      <c r="P533" s="226">
        <f>O533*H533</f>
        <v>0</v>
      </c>
      <c r="Q533" s="226">
        <v>0.051049999999999998</v>
      </c>
      <c r="R533" s="226">
        <f>Q533*H533</f>
        <v>0.74328799999999995</v>
      </c>
      <c r="S533" s="226">
        <v>0</v>
      </c>
      <c r="T533" s="227">
        <f>S533*H533</f>
        <v>0</v>
      </c>
      <c r="AR533" s="18" t="s">
        <v>243</v>
      </c>
      <c r="AT533" s="18" t="s">
        <v>238</v>
      </c>
      <c r="AU533" s="18" t="s">
        <v>81</v>
      </c>
      <c r="AY533" s="18" t="s">
        <v>236</v>
      </c>
      <c r="BE533" s="228">
        <f>IF(N533="základní",J533,0)</f>
        <v>0</v>
      </c>
      <c r="BF533" s="228">
        <f>IF(N533="snížená",J533,0)</f>
        <v>0</v>
      </c>
      <c r="BG533" s="228">
        <f>IF(N533="zákl. přenesená",J533,0)</f>
        <v>0</v>
      </c>
      <c r="BH533" s="228">
        <f>IF(N533="sníž. přenesená",J533,0)</f>
        <v>0</v>
      </c>
      <c r="BI533" s="228">
        <f>IF(N533="nulová",J533,0)</f>
        <v>0</v>
      </c>
      <c r="BJ533" s="18" t="s">
        <v>79</v>
      </c>
      <c r="BK533" s="228">
        <f>ROUND(I533*H533,2)</f>
        <v>0</v>
      </c>
      <c r="BL533" s="18" t="s">
        <v>243</v>
      </c>
      <c r="BM533" s="18" t="s">
        <v>2637</v>
      </c>
    </row>
    <row r="534" s="1" customFormat="1">
      <c r="B534" s="39"/>
      <c r="C534" s="40"/>
      <c r="D534" s="229" t="s">
        <v>245</v>
      </c>
      <c r="E534" s="40"/>
      <c r="F534" s="230" t="s">
        <v>2638</v>
      </c>
      <c r="G534" s="40"/>
      <c r="H534" s="40"/>
      <c r="I534" s="144"/>
      <c r="J534" s="40"/>
      <c r="K534" s="40"/>
      <c r="L534" s="44"/>
      <c r="M534" s="231"/>
      <c r="N534" s="80"/>
      <c r="O534" s="80"/>
      <c r="P534" s="80"/>
      <c r="Q534" s="80"/>
      <c r="R534" s="80"/>
      <c r="S534" s="80"/>
      <c r="T534" s="81"/>
      <c r="AT534" s="18" t="s">
        <v>245</v>
      </c>
      <c r="AU534" s="18" t="s">
        <v>81</v>
      </c>
    </row>
    <row r="535" s="1" customFormat="1">
      <c r="B535" s="39"/>
      <c r="C535" s="40"/>
      <c r="D535" s="229" t="s">
        <v>247</v>
      </c>
      <c r="E535" s="40"/>
      <c r="F535" s="232" t="s">
        <v>2639</v>
      </c>
      <c r="G535" s="40"/>
      <c r="H535" s="40"/>
      <c r="I535" s="144"/>
      <c r="J535" s="40"/>
      <c r="K535" s="40"/>
      <c r="L535" s="44"/>
      <c r="M535" s="231"/>
      <c r="N535" s="80"/>
      <c r="O535" s="80"/>
      <c r="P535" s="80"/>
      <c r="Q535" s="80"/>
      <c r="R535" s="80"/>
      <c r="S535" s="80"/>
      <c r="T535" s="81"/>
      <c r="AT535" s="18" t="s">
        <v>247</v>
      </c>
      <c r="AU535" s="18" t="s">
        <v>81</v>
      </c>
    </row>
    <row r="536" s="12" customFormat="1">
      <c r="B536" s="233"/>
      <c r="C536" s="234"/>
      <c r="D536" s="229" t="s">
        <v>249</v>
      </c>
      <c r="E536" s="235" t="s">
        <v>19</v>
      </c>
      <c r="F536" s="236" t="s">
        <v>2640</v>
      </c>
      <c r="G536" s="234"/>
      <c r="H536" s="237">
        <v>14.560000000000001</v>
      </c>
      <c r="I536" s="238"/>
      <c r="J536" s="234"/>
      <c r="K536" s="234"/>
      <c r="L536" s="239"/>
      <c r="M536" s="240"/>
      <c r="N536" s="241"/>
      <c r="O536" s="241"/>
      <c r="P536" s="241"/>
      <c r="Q536" s="241"/>
      <c r="R536" s="241"/>
      <c r="S536" s="241"/>
      <c r="T536" s="242"/>
      <c r="AT536" s="243" t="s">
        <v>249</v>
      </c>
      <c r="AU536" s="243" t="s">
        <v>81</v>
      </c>
      <c r="AV536" s="12" t="s">
        <v>81</v>
      </c>
      <c r="AW536" s="12" t="s">
        <v>33</v>
      </c>
      <c r="AX536" s="12" t="s">
        <v>79</v>
      </c>
      <c r="AY536" s="243" t="s">
        <v>236</v>
      </c>
    </row>
    <row r="537" s="1" customFormat="1" ht="16.5" customHeight="1">
      <c r="B537" s="39"/>
      <c r="C537" s="217" t="s">
        <v>1081</v>
      </c>
      <c r="D537" s="217" t="s">
        <v>238</v>
      </c>
      <c r="E537" s="218" t="s">
        <v>2641</v>
      </c>
      <c r="F537" s="219" t="s">
        <v>2642</v>
      </c>
      <c r="G537" s="220" t="s">
        <v>276</v>
      </c>
      <c r="H537" s="221">
        <v>2</v>
      </c>
      <c r="I537" s="222"/>
      <c r="J537" s="223">
        <f>ROUND(I537*H537,2)</f>
        <v>0</v>
      </c>
      <c r="K537" s="219" t="s">
        <v>242</v>
      </c>
      <c r="L537" s="44"/>
      <c r="M537" s="224" t="s">
        <v>19</v>
      </c>
      <c r="N537" s="225" t="s">
        <v>43</v>
      </c>
      <c r="O537" s="80"/>
      <c r="P537" s="226">
        <f>O537*H537</f>
        <v>0</v>
      </c>
      <c r="Q537" s="226">
        <v>0.085419999999999996</v>
      </c>
      <c r="R537" s="226">
        <f>Q537*H537</f>
        <v>0.17083999999999999</v>
      </c>
      <c r="S537" s="226">
        <v>0</v>
      </c>
      <c r="T537" s="227">
        <f>S537*H537</f>
        <v>0</v>
      </c>
      <c r="AR537" s="18" t="s">
        <v>243</v>
      </c>
      <c r="AT537" s="18" t="s">
        <v>238</v>
      </c>
      <c r="AU537" s="18" t="s">
        <v>81</v>
      </c>
      <c r="AY537" s="18" t="s">
        <v>236</v>
      </c>
      <c r="BE537" s="228">
        <f>IF(N537="základní",J537,0)</f>
        <v>0</v>
      </c>
      <c r="BF537" s="228">
        <f>IF(N537="snížená",J537,0)</f>
        <v>0</v>
      </c>
      <c r="BG537" s="228">
        <f>IF(N537="zákl. přenesená",J537,0)</f>
        <v>0</v>
      </c>
      <c r="BH537" s="228">
        <f>IF(N537="sníž. přenesená",J537,0)</f>
        <v>0</v>
      </c>
      <c r="BI537" s="228">
        <f>IF(N537="nulová",J537,0)</f>
        <v>0</v>
      </c>
      <c r="BJ537" s="18" t="s">
        <v>79</v>
      </c>
      <c r="BK537" s="228">
        <f>ROUND(I537*H537,2)</f>
        <v>0</v>
      </c>
      <c r="BL537" s="18" t="s">
        <v>243</v>
      </c>
      <c r="BM537" s="18" t="s">
        <v>2643</v>
      </c>
    </row>
    <row r="538" s="1" customFormat="1">
      <c r="B538" s="39"/>
      <c r="C538" s="40"/>
      <c r="D538" s="229" t="s">
        <v>245</v>
      </c>
      <c r="E538" s="40"/>
      <c r="F538" s="230" t="s">
        <v>2644</v>
      </c>
      <c r="G538" s="40"/>
      <c r="H538" s="40"/>
      <c r="I538" s="144"/>
      <c r="J538" s="40"/>
      <c r="K538" s="40"/>
      <c r="L538" s="44"/>
      <c r="M538" s="231"/>
      <c r="N538" s="80"/>
      <c r="O538" s="80"/>
      <c r="P538" s="80"/>
      <c r="Q538" s="80"/>
      <c r="R538" s="80"/>
      <c r="S538" s="80"/>
      <c r="T538" s="81"/>
      <c r="AT538" s="18" t="s">
        <v>245</v>
      </c>
      <c r="AU538" s="18" t="s">
        <v>81</v>
      </c>
    </row>
    <row r="539" s="1" customFormat="1">
      <c r="B539" s="39"/>
      <c r="C539" s="40"/>
      <c r="D539" s="229" t="s">
        <v>247</v>
      </c>
      <c r="E539" s="40"/>
      <c r="F539" s="232" t="s">
        <v>2645</v>
      </c>
      <c r="G539" s="40"/>
      <c r="H539" s="40"/>
      <c r="I539" s="144"/>
      <c r="J539" s="40"/>
      <c r="K539" s="40"/>
      <c r="L539" s="44"/>
      <c r="M539" s="231"/>
      <c r="N539" s="80"/>
      <c r="O539" s="80"/>
      <c r="P539" s="80"/>
      <c r="Q539" s="80"/>
      <c r="R539" s="80"/>
      <c r="S539" s="80"/>
      <c r="T539" s="81"/>
      <c r="AT539" s="18" t="s">
        <v>247</v>
      </c>
      <c r="AU539" s="18" t="s">
        <v>81</v>
      </c>
    </row>
    <row r="540" s="1" customFormat="1" ht="16.5" customHeight="1">
      <c r="B540" s="39"/>
      <c r="C540" s="217" t="s">
        <v>2646</v>
      </c>
      <c r="D540" s="217" t="s">
        <v>238</v>
      </c>
      <c r="E540" s="218" t="s">
        <v>2647</v>
      </c>
      <c r="F540" s="219" t="s">
        <v>2648</v>
      </c>
      <c r="G540" s="220" t="s">
        <v>318</v>
      </c>
      <c r="H540" s="221">
        <v>27.870000000000001</v>
      </c>
      <c r="I540" s="222"/>
      <c r="J540" s="223">
        <f>ROUND(I540*H540,2)</f>
        <v>0</v>
      </c>
      <c r="K540" s="219" t="s">
        <v>242</v>
      </c>
      <c r="L540" s="44"/>
      <c r="M540" s="224" t="s">
        <v>19</v>
      </c>
      <c r="N540" s="225" t="s">
        <v>43</v>
      </c>
      <c r="O540" s="80"/>
      <c r="P540" s="226">
        <f>O540*H540</f>
        <v>0</v>
      </c>
      <c r="Q540" s="226">
        <v>0.041250000000000002</v>
      </c>
      <c r="R540" s="226">
        <f>Q540*H540</f>
        <v>1.1496375000000001</v>
      </c>
      <c r="S540" s="226">
        <v>0</v>
      </c>
      <c r="T540" s="227">
        <f>S540*H540</f>
        <v>0</v>
      </c>
      <c r="AR540" s="18" t="s">
        <v>243</v>
      </c>
      <c r="AT540" s="18" t="s">
        <v>238</v>
      </c>
      <c r="AU540" s="18" t="s">
        <v>81</v>
      </c>
      <c r="AY540" s="18" t="s">
        <v>236</v>
      </c>
      <c r="BE540" s="228">
        <f>IF(N540="základní",J540,0)</f>
        <v>0</v>
      </c>
      <c r="BF540" s="228">
        <f>IF(N540="snížená",J540,0)</f>
        <v>0</v>
      </c>
      <c r="BG540" s="228">
        <f>IF(N540="zákl. přenesená",J540,0)</f>
        <v>0</v>
      </c>
      <c r="BH540" s="228">
        <f>IF(N540="sníž. přenesená",J540,0)</f>
        <v>0</v>
      </c>
      <c r="BI540" s="228">
        <f>IF(N540="nulová",J540,0)</f>
        <v>0</v>
      </c>
      <c r="BJ540" s="18" t="s">
        <v>79</v>
      </c>
      <c r="BK540" s="228">
        <f>ROUND(I540*H540,2)</f>
        <v>0</v>
      </c>
      <c r="BL540" s="18" t="s">
        <v>243</v>
      </c>
      <c r="BM540" s="18" t="s">
        <v>2649</v>
      </c>
    </row>
    <row r="541" s="1" customFormat="1">
      <c r="B541" s="39"/>
      <c r="C541" s="40"/>
      <c r="D541" s="229" t="s">
        <v>245</v>
      </c>
      <c r="E541" s="40"/>
      <c r="F541" s="230" t="s">
        <v>2650</v>
      </c>
      <c r="G541" s="40"/>
      <c r="H541" s="40"/>
      <c r="I541" s="144"/>
      <c r="J541" s="40"/>
      <c r="K541" s="40"/>
      <c r="L541" s="44"/>
      <c r="M541" s="231"/>
      <c r="N541" s="80"/>
      <c r="O541" s="80"/>
      <c r="P541" s="80"/>
      <c r="Q541" s="80"/>
      <c r="R541" s="80"/>
      <c r="S541" s="80"/>
      <c r="T541" s="81"/>
      <c r="AT541" s="18" t="s">
        <v>245</v>
      </c>
      <c r="AU541" s="18" t="s">
        <v>81</v>
      </c>
    </row>
    <row r="542" s="1" customFormat="1">
      <c r="B542" s="39"/>
      <c r="C542" s="40"/>
      <c r="D542" s="229" t="s">
        <v>247</v>
      </c>
      <c r="E542" s="40"/>
      <c r="F542" s="232" t="s">
        <v>2651</v>
      </c>
      <c r="G542" s="40"/>
      <c r="H542" s="40"/>
      <c r="I542" s="144"/>
      <c r="J542" s="40"/>
      <c r="K542" s="40"/>
      <c r="L542" s="44"/>
      <c r="M542" s="231"/>
      <c r="N542" s="80"/>
      <c r="O542" s="80"/>
      <c r="P542" s="80"/>
      <c r="Q542" s="80"/>
      <c r="R542" s="80"/>
      <c r="S542" s="80"/>
      <c r="T542" s="81"/>
      <c r="AT542" s="18" t="s">
        <v>247</v>
      </c>
      <c r="AU542" s="18" t="s">
        <v>81</v>
      </c>
    </row>
    <row r="543" s="12" customFormat="1">
      <c r="B543" s="233"/>
      <c r="C543" s="234"/>
      <c r="D543" s="229" t="s">
        <v>249</v>
      </c>
      <c r="E543" s="235" t="s">
        <v>19</v>
      </c>
      <c r="F543" s="236" t="s">
        <v>2652</v>
      </c>
      <c r="G543" s="234"/>
      <c r="H543" s="237">
        <v>14.560000000000001</v>
      </c>
      <c r="I543" s="238"/>
      <c r="J543" s="234"/>
      <c r="K543" s="234"/>
      <c r="L543" s="239"/>
      <c r="M543" s="240"/>
      <c r="N543" s="241"/>
      <c r="O543" s="241"/>
      <c r="P543" s="241"/>
      <c r="Q543" s="241"/>
      <c r="R543" s="241"/>
      <c r="S543" s="241"/>
      <c r="T543" s="242"/>
      <c r="AT543" s="243" t="s">
        <v>249</v>
      </c>
      <c r="AU543" s="243" t="s">
        <v>81</v>
      </c>
      <c r="AV543" s="12" t="s">
        <v>81</v>
      </c>
      <c r="AW543" s="12" t="s">
        <v>33</v>
      </c>
      <c r="AX543" s="12" t="s">
        <v>72</v>
      </c>
      <c r="AY543" s="243" t="s">
        <v>236</v>
      </c>
    </row>
    <row r="544" s="12" customFormat="1">
      <c r="B544" s="233"/>
      <c r="C544" s="234"/>
      <c r="D544" s="229" t="s">
        <v>249</v>
      </c>
      <c r="E544" s="235" t="s">
        <v>19</v>
      </c>
      <c r="F544" s="236" t="s">
        <v>2653</v>
      </c>
      <c r="G544" s="234"/>
      <c r="H544" s="237">
        <v>13.310000000000001</v>
      </c>
      <c r="I544" s="238"/>
      <c r="J544" s="234"/>
      <c r="K544" s="234"/>
      <c r="L544" s="239"/>
      <c r="M544" s="240"/>
      <c r="N544" s="241"/>
      <c r="O544" s="241"/>
      <c r="P544" s="241"/>
      <c r="Q544" s="241"/>
      <c r="R544" s="241"/>
      <c r="S544" s="241"/>
      <c r="T544" s="242"/>
      <c r="AT544" s="243" t="s">
        <v>249</v>
      </c>
      <c r="AU544" s="243" t="s">
        <v>81</v>
      </c>
      <c r="AV544" s="12" t="s">
        <v>81</v>
      </c>
      <c r="AW544" s="12" t="s">
        <v>33</v>
      </c>
      <c r="AX544" s="12" t="s">
        <v>72</v>
      </c>
      <c r="AY544" s="243" t="s">
        <v>236</v>
      </c>
    </row>
    <row r="545" s="15" customFormat="1">
      <c r="B545" s="283"/>
      <c r="C545" s="284"/>
      <c r="D545" s="229" t="s">
        <v>249</v>
      </c>
      <c r="E545" s="285" t="s">
        <v>19</v>
      </c>
      <c r="F545" s="286" t="s">
        <v>2130</v>
      </c>
      <c r="G545" s="284"/>
      <c r="H545" s="287">
        <v>27.870000000000001</v>
      </c>
      <c r="I545" s="288"/>
      <c r="J545" s="284"/>
      <c r="K545" s="284"/>
      <c r="L545" s="289"/>
      <c r="M545" s="290"/>
      <c r="N545" s="291"/>
      <c r="O545" s="291"/>
      <c r="P545" s="291"/>
      <c r="Q545" s="291"/>
      <c r="R545" s="291"/>
      <c r="S545" s="291"/>
      <c r="T545" s="292"/>
      <c r="AT545" s="293" t="s">
        <v>249</v>
      </c>
      <c r="AU545" s="293" t="s">
        <v>81</v>
      </c>
      <c r="AV545" s="15" t="s">
        <v>243</v>
      </c>
      <c r="AW545" s="15" t="s">
        <v>33</v>
      </c>
      <c r="AX545" s="15" t="s">
        <v>79</v>
      </c>
      <c r="AY545" s="293" t="s">
        <v>236</v>
      </c>
    </row>
    <row r="546" s="1" customFormat="1" ht="16.5" customHeight="1">
      <c r="B546" s="39"/>
      <c r="C546" s="260" t="s">
        <v>1084</v>
      </c>
      <c r="D546" s="260" t="s">
        <v>680</v>
      </c>
      <c r="E546" s="261" t="s">
        <v>2654</v>
      </c>
      <c r="F546" s="262" t="s">
        <v>2655</v>
      </c>
      <c r="G546" s="263" t="s">
        <v>318</v>
      </c>
      <c r="H546" s="264">
        <v>27.870000000000001</v>
      </c>
      <c r="I546" s="265"/>
      <c r="J546" s="266">
        <f>ROUND(I546*H546,2)</f>
        <v>0</v>
      </c>
      <c r="K546" s="262" t="s">
        <v>19</v>
      </c>
      <c r="L546" s="267"/>
      <c r="M546" s="268" t="s">
        <v>19</v>
      </c>
      <c r="N546" s="269" t="s">
        <v>43</v>
      </c>
      <c r="O546" s="80"/>
      <c r="P546" s="226">
        <f>O546*H546</f>
        <v>0</v>
      </c>
      <c r="Q546" s="226">
        <v>0.104</v>
      </c>
      <c r="R546" s="226">
        <f>Q546*H546</f>
        <v>2.8984800000000002</v>
      </c>
      <c r="S546" s="226">
        <v>0</v>
      </c>
      <c r="T546" s="227">
        <f>S546*H546</f>
        <v>0</v>
      </c>
      <c r="AR546" s="18" t="s">
        <v>305</v>
      </c>
      <c r="AT546" s="18" t="s">
        <v>680</v>
      </c>
      <c r="AU546" s="18" t="s">
        <v>81</v>
      </c>
      <c r="AY546" s="18" t="s">
        <v>236</v>
      </c>
      <c r="BE546" s="228">
        <f>IF(N546="základní",J546,0)</f>
        <v>0</v>
      </c>
      <c r="BF546" s="228">
        <f>IF(N546="snížená",J546,0)</f>
        <v>0</v>
      </c>
      <c r="BG546" s="228">
        <f>IF(N546="zákl. přenesená",J546,0)</f>
        <v>0</v>
      </c>
      <c r="BH546" s="228">
        <f>IF(N546="sníž. přenesená",J546,0)</f>
        <v>0</v>
      </c>
      <c r="BI546" s="228">
        <f>IF(N546="nulová",J546,0)</f>
        <v>0</v>
      </c>
      <c r="BJ546" s="18" t="s">
        <v>79</v>
      </c>
      <c r="BK546" s="228">
        <f>ROUND(I546*H546,2)</f>
        <v>0</v>
      </c>
      <c r="BL546" s="18" t="s">
        <v>243</v>
      </c>
      <c r="BM546" s="18" t="s">
        <v>2656</v>
      </c>
    </row>
    <row r="547" s="1" customFormat="1">
      <c r="B547" s="39"/>
      <c r="C547" s="40"/>
      <c r="D547" s="229" t="s">
        <v>245</v>
      </c>
      <c r="E547" s="40"/>
      <c r="F547" s="230" t="s">
        <v>2657</v>
      </c>
      <c r="G547" s="40"/>
      <c r="H547" s="40"/>
      <c r="I547" s="144"/>
      <c r="J547" s="40"/>
      <c r="K547" s="40"/>
      <c r="L547" s="44"/>
      <c r="M547" s="231"/>
      <c r="N547" s="80"/>
      <c r="O547" s="80"/>
      <c r="P547" s="80"/>
      <c r="Q547" s="80"/>
      <c r="R547" s="80"/>
      <c r="S547" s="80"/>
      <c r="T547" s="81"/>
      <c r="AT547" s="18" t="s">
        <v>245</v>
      </c>
      <c r="AU547" s="18" t="s">
        <v>81</v>
      </c>
    </row>
    <row r="548" s="1" customFormat="1" ht="16.5" customHeight="1">
      <c r="B548" s="39"/>
      <c r="C548" s="217" t="s">
        <v>2658</v>
      </c>
      <c r="D548" s="217" t="s">
        <v>238</v>
      </c>
      <c r="E548" s="218" t="s">
        <v>2659</v>
      </c>
      <c r="F548" s="219" t="s">
        <v>2660</v>
      </c>
      <c r="G548" s="220" t="s">
        <v>318</v>
      </c>
      <c r="H548" s="221">
        <v>27.870000000000001</v>
      </c>
      <c r="I548" s="222"/>
      <c r="J548" s="223">
        <f>ROUND(I548*H548,2)</f>
        <v>0</v>
      </c>
      <c r="K548" s="219" t="s">
        <v>242</v>
      </c>
      <c r="L548" s="44"/>
      <c r="M548" s="224" t="s">
        <v>19</v>
      </c>
      <c r="N548" s="225" t="s">
        <v>43</v>
      </c>
      <c r="O548" s="80"/>
      <c r="P548" s="226">
        <f>O548*H548</f>
        <v>0</v>
      </c>
      <c r="Q548" s="226">
        <v>0.00034000000000000002</v>
      </c>
      <c r="R548" s="226">
        <f>Q548*H548</f>
        <v>0.0094758000000000012</v>
      </c>
      <c r="S548" s="226">
        <v>0</v>
      </c>
      <c r="T548" s="227">
        <f>S548*H548</f>
        <v>0</v>
      </c>
      <c r="AR548" s="18" t="s">
        <v>243</v>
      </c>
      <c r="AT548" s="18" t="s">
        <v>238</v>
      </c>
      <c r="AU548" s="18" t="s">
        <v>81</v>
      </c>
      <c r="AY548" s="18" t="s">
        <v>236</v>
      </c>
      <c r="BE548" s="228">
        <f>IF(N548="základní",J548,0)</f>
        <v>0</v>
      </c>
      <c r="BF548" s="228">
        <f>IF(N548="snížená",J548,0)</f>
        <v>0</v>
      </c>
      <c r="BG548" s="228">
        <f>IF(N548="zákl. přenesená",J548,0)</f>
        <v>0</v>
      </c>
      <c r="BH548" s="228">
        <f>IF(N548="sníž. přenesená",J548,0)</f>
        <v>0</v>
      </c>
      <c r="BI548" s="228">
        <f>IF(N548="nulová",J548,0)</f>
        <v>0</v>
      </c>
      <c r="BJ548" s="18" t="s">
        <v>79</v>
      </c>
      <c r="BK548" s="228">
        <f>ROUND(I548*H548,2)</f>
        <v>0</v>
      </c>
      <c r="BL548" s="18" t="s">
        <v>243</v>
      </c>
      <c r="BM548" s="18" t="s">
        <v>2661</v>
      </c>
    </row>
    <row r="549" s="1" customFormat="1">
      <c r="B549" s="39"/>
      <c r="C549" s="40"/>
      <c r="D549" s="229" t="s">
        <v>245</v>
      </c>
      <c r="E549" s="40"/>
      <c r="F549" s="230" t="s">
        <v>2662</v>
      </c>
      <c r="G549" s="40"/>
      <c r="H549" s="40"/>
      <c r="I549" s="144"/>
      <c r="J549" s="40"/>
      <c r="K549" s="40"/>
      <c r="L549" s="44"/>
      <c r="M549" s="231"/>
      <c r="N549" s="80"/>
      <c r="O549" s="80"/>
      <c r="P549" s="80"/>
      <c r="Q549" s="80"/>
      <c r="R549" s="80"/>
      <c r="S549" s="80"/>
      <c r="T549" s="81"/>
      <c r="AT549" s="18" t="s">
        <v>245</v>
      </c>
      <c r="AU549" s="18" t="s">
        <v>81</v>
      </c>
    </row>
    <row r="550" s="1" customFormat="1">
      <c r="B550" s="39"/>
      <c r="C550" s="40"/>
      <c r="D550" s="229" t="s">
        <v>247</v>
      </c>
      <c r="E550" s="40"/>
      <c r="F550" s="232" t="s">
        <v>2663</v>
      </c>
      <c r="G550" s="40"/>
      <c r="H550" s="40"/>
      <c r="I550" s="144"/>
      <c r="J550" s="40"/>
      <c r="K550" s="40"/>
      <c r="L550" s="44"/>
      <c r="M550" s="231"/>
      <c r="N550" s="80"/>
      <c r="O550" s="80"/>
      <c r="P550" s="80"/>
      <c r="Q550" s="80"/>
      <c r="R550" s="80"/>
      <c r="S550" s="80"/>
      <c r="T550" s="81"/>
      <c r="AT550" s="18" t="s">
        <v>247</v>
      </c>
      <c r="AU550" s="18" t="s">
        <v>81</v>
      </c>
    </row>
    <row r="551" s="12" customFormat="1">
      <c r="B551" s="233"/>
      <c r="C551" s="234"/>
      <c r="D551" s="229" t="s">
        <v>249</v>
      </c>
      <c r="E551" s="235" t="s">
        <v>19</v>
      </c>
      <c r="F551" s="236" t="s">
        <v>2664</v>
      </c>
      <c r="G551" s="234"/>
      <c r="H551" s="237">
        <v>27.870000000000001</v>
      </c>
      <c r="I551" s="238"/>
      <c r="J551" s="234"/>
      <c r="K551" s="234"/>
      <c r="L551" s="239"/>
      <c r="M551" s="240"/>
      <c r="N551" s="241"/>
      <c r="O551" s="241"/>
      <c r="P551" s="241"/>
      <c r="Q551" s="241"/>
      <c r="R551" s="241"/>
      <c r="S551" s="241"/>
      <c r="T551" s="242"/>
      <c r="AT551" s="243" t="s">
        <v>249</v>
      </c>
      <c r="AU551" s="243" t="s">
        <v>81</v>
      </c>
      <c r="AV551" s="12" t="s">
        <v>81</v>
      </c>
      <c r="AW551" s="12" t="s">
        <v>33</v>
      </c>
      <c r="AX551" s="12" t="s">
        <v>79</v>
      </c>
      <c r="AY551" s="243" t="s">
        <v>236</v>
      </c>
    </row>
    <row r="552" s="1" customFormat="1" ht="16.5" customHeight="1">
      <c r="B552" s="39"/>
      <c r="C552" s="217" t="s">
        <v>1087</v>
      </c>
      <c r="D552" s="217" t="s">
        <v>238</v>
      </c>
      <c r="E552" s="218" t="s">
        <v>2665</v>
      </c>
      <c r="F552" s="219" t="s">
        <v>2666</v>
      </c>
      <c r="G552" s="220" t="s">
        <v>318</v>
      </c>
      <c r="H552" s="221">
        <v>20.780000000000001</v>
      </c>
      <c r="I552" s="222"/>
      <c r="J552" s="223">
        <f>ROUND(I552*H552,2)</f>
        <v>0</v>
      </c>
      <c r="K552" s="219" t="s">
        <v>242</v>
      </c>
      <c r="L552" s="44"/>
      <c r="M552" s="224" t="s">
        <v>19</v>
      </c>
      <c r="N552" s="225" t="s">
        <v>43</v>
      </c>
      <c r="O552" s="80"/>
      <c r="P552" s="226">
        <f>O552*H552</f>
        <v>0</v>
      </c>
      <c r="Q552" s="226">
        <v>3.0000000000000001E-05</v>
      </c>
      <c r="R552" s="226">
        <f>Q552*H552</f>
        <v>0.00062340000000000008</v>
      </c>
      <c r="S552" s="226">
        <v>0</v>
      </c>
      <c r="T552" s="227">
        <f>S552*H552</f>
        <v>0</v>
      </c>
      <c r="AR552" s="18" t="s">
        <v>243</v>
      </c>
      <c r="AT552" s="18" t="s">
        <v>238</v>
      </c>
      <c r="AU552" s="18" t="s">
        <v>81</v>
      </c>
      <c r="AY552" s="18" t="s">
        <v>236</v>
      </c>
      <c r="BE552" s="228">
        <f>IF(N552="základní",J552,0)</f>
        <v>0</v>
      </c>
      <c r="BF552" s="228">
        <f>IF(N552="snížená",J552,0)</f>
        <v>0</v>
      </c>
      <c r="BG552" s="228">
        <f>IF(N552="zákl. přenesená",J552,0)</f>
        <v>0</v>
      </c>
      <c r="BH552" s="228">
        <f>IF(N552="sníž. přenesená",J552,0)</f>
        <v>0</v>
      </c>
      <c r="BI552" s="228">
        <f>IF(N552="nulová",J552,0)</f>
        <v>0</v>
      </c>
      <c r="BJ552" s="18" t="s">
        <v>79</v>
      </c>
      <c r="BK552" s="228">
        <f>ROUND(I552*H552,2)</f>
        <v>0</v>
      </c>
      <c r="BL552" s="18" t="s">
        <v>243</v>
      </c>
      <c r="BM552" s="18" t="s">
        <v>2667</v>
      </c>
    </row>
    <row r="553" s="1" customFormat="1">
      <c r="B553" s="39"/>
      <c r="C553" s="40"/>
      <c r="D553" s="229" t="s">
        <v>245</v>
      </c>
      <c r="E553" s="40"/>
      <c r="F553" s="230" t="s">
        <v>2668</v>
      </c>
      <c r="G553" s="40"/>
      <c r="H553" s="40"/>
      <c r="I553" s="144"/>
      <c r="J553" s="40"/>
      <c r="K553" s="40"/>
      <c r="L553" s="44"/>
      <c r="M553" s="231"/>
      <c r="N553" s="80"/>
      <c r="O553" s="80"/>
      <c r="P553" s="80"/>
      <c r="Q553" s="80"/>
      <c r="R553" s="80"/>
      <c r="S553" s="80"/>
      <c r="T553" s="81"/>
      <c r="AT553" s="18" t="s">
        <v>245</v>
      </c>
      <c r="AU553" s="18" t="s">
        <v>81</v>
      </c>
    </row>
    <row r="554" s="13" customFormat="1">
      <c r="B554" s="250"/>
      <c r="C554" s="251"/>
      <c r="D554" s="229" t="s">
        <v>249</v>
      </c>
      <c r="E554" s="252" t="s">
        <v>19</v>
      </c>
      <c r="F554" s="253" t="s">
        <v>2669</v>
      </c>
      <c r="G554" s="251"/>
      <c r="H554" s="252" t="s">
        <v>19</v>
      </c>
      <c r="I554" s="254"/>
      <c r="J554" s="251"/>
      <c r="K554" s="251"/>
      <c r="L554" s="255"/>
      <c r="M554" s="256"/>
      <c r="N554" s="257"/>
      <c r="O554" s="257"/>
      <c r="P554" s="257"/>
      <c r="Q554" s="257"/>
      <c r="R554" s="257"/>
      <c r="S554" s="257"/>
      <c r="T554" s="258"/>
      <c r="AT554" s="259" t="s">
        <v>249</v>
      </c>
      <c r="AU554" s="259" t="s">
        <v>81</v>
      </c>
      <c r="AV554" s="13" t="s">
        <v>79</v>
      </c>
      <c r="AW554" s="13" t="s">
        <v>33</v>
      </c>
      <c r="AX554" s="13" t="s">
        <v>72</v>
      </c>
      <c r="AY554" s="259" t="s">
        <v>236</v>
      </c>
    </row>
    <row r="555" s="12" customFormat="1">
      <c r="B555" s="233"/>
      <c r="C555" s="234"/>
      <c r="D555" s="229" t="s">
        <v>249</v>
      </c>
      <c r="E555" s="235" t="s">
        <v>19</v>
      </c>
      <c r="F555" s="236" t="s">
        <v>2652</v>
      </c>
      <c r="G555" s="234"/>
      <c r="H555" s="237">
        <v>14.560000000000001</v>
      </c>
      <c r="I555" s="238"/>
      <c r="J555" s="234"/>
      <c r="K555" s="234"/>
      <c r="L555" s="239"/>
      <c r="M555" s="240"/>
      <c r="N555" s="241"/>
      <c r="O555" s="241"/>
      <c r="P555" s="241"/>
      <c r="Q555" s="241"/>
      <c r="R555" s="241"/>
      <c r="S555" s="241"/>
      <c r="T555" s="242"/>
      <c r="AT555" s="243" t="s">
        <v>249</v>
      </c>
      <c r="AU555" s="243" t="s">
        <v>81</v>
      </c>
      <c r="AV555" s="12" t="s">
        <v>81</v>
      </c>
      <c r="AW555" s="12" t="s">
        <v>33</v>
      </c>
      <c r="AX555" s="12" t="s">
        <v>72</v>
      </c>
      <c r="AY555" s="243" t="s">
        <v>236</v>
      </c>
    </row>
    <row r="556" s="12" customFormat="1">
      <c r="B556" s="233"/>
      <c r="C556" s="234"/>
      <c r="D556" s="229" t="s">
        <v>249</v>
      </c>
      <c r="E556" s="235" t="s">
        <v>19</v>
      </c>
      <c r="F556" s="236" t="s">
        <v>2670</v>
      </c>
      <c r="G556" s="234"/>
      <c r="H556" s="237">
        <v>6.2199999999999998</v>
      </c>
      <c r="I556" s="238"/>
      <c r="J556" s="234"/>
      <c r="K556" s="234"/>
      <c r="L556" s="239"/>
      <c r="M556" s="240"/>
      <c r="N556" s="241"/>
      <c r="O556" s="241"/>
      <c r="P556" s="241"/>
      <c r="Q556" s="241"/>
      <c r="R556" s="241"/>
      <c r="S556" s="241"/>
      <c r="T556" s="242"/>
      <c r="AT556" s="243" t="s">
        <v>249</v>
      </c>
      <c r="AU556" s="243" t="s">
        <v>81</v>
      </c>
      <c r="AV556" s="12" t="s">
        <v>81</v>
      </c>
      <c r="AW556" s="12" t="s">
        <v>33</v>
      </c>
      <c r="AX556" s="12" t="s">
        <v>72</v>
      </c>
      <c r="AY556" s="243" t="s">
        <v>236</v>
      </c>
    </row>
    <row r="557" s="15" customFormat="1">
      <c r="B557" s="283"/>
      <c r="C557" s="284"/>
      <c r="D557" s="229" t="s">
        <v>249</v>
      </c>
      <c r="E557" s="285" t="s">
        <v>19</v>
      </c>
      <c r="F557" s="286" t="s">
        <v>2130</v>
      </c>
      <c r="G557" s="284"/>
      <c r="H557" s="287">
        <v>20.780000000000001</v>
      </c>
      <c r="I557" s="288"/>
      <c r="J557" s="284"/>
      <c r="K557" s="284"/>
      <c r="L557" s="289"/>
      <c r="M557" s="290"/>
      <c r="N557" s="291"/>
      <c r="O557" s="291"/>
      <c r="P557" s="291"/>
      <c r="Q557" s="291"/>
      <c r="R557" s="291"/>
      <c r="S557" s="291"/>
      <c r="T557" s="292"/>
      <c r="AT557" s="293" t="s">
        <v>249</v>
      </c>
      <c r="AU557" s="293" t="s">
        <v>81</v>
      </c>
      <c r="AV557" s="15" t="s">
        <v>243</v>
      </c>
      <c r="AW557" s="15" t="s">
        <v>33</v>
      </c>
      <c r="AX557" s="15" t="s">
        <v>79</v>
      </c>
      <c r="AY557" s="293" t="s">
        <v>236</v>
      </c>
    </row>
    <row r="558" s="1" customFormat="1" ht="16.5" customHeight="1">
      <c r="B558" s="39"/>
      <c r="C558" s="217" t="s">
        <v>2671</v>
      </c>
      <c r="D558" s="217" t="s">
        <v>238</v>
      </c>
      <c r="E558" s="218" t="s">
        <v>2672</v>
      </c>
      <c r="F558" s="219" t="s">
        <v>2673</v>
      </c>
      <c r="G558" s="220" t="s">
        <v>318</v>
      </c>
      <c r="H558" s="221">
        <v>49.759999999999998</v>
      </c>
      <c r="I558" s="222"/>
      <c r="J558" s="223">
        <f>ROUND(I558*H558,2)</f>
        <v>0</v>
      </c>
      <c r="K558" s="219" t="s">
        <v>242</v>
      </c>
      <c r="L558" s="44"/>
      <c r="M558" s="224" t="s">
        <v>19</v>
      </c>
      <c r="N558" s="225" t="s">
        <v>43</v>
      </c>
      <c r="O558" s="80"/>
      <c r="P558" s="226">
        <f>O558*H558</f>
        <v>0</v>
      </c>
      <c r="Q558" s="226">
        <v>0.0028700000000000002</v>
      </c>
      <c r="R558" s="226">
        <f>Q558*H558</f>
        <v>0.1428112</v>
      </c>
      <c r="S558" s="226">
        <v>0</v>
      </c>
      <c r="T558" s="227">
        <f>S558*H558</f>
        <v>0</v>
      </c>
      <c r="AR558" s="18" t="s">
        <v>243</v>
      </c>
      <c r="AT558" s="18" t="s">
        <v>238</v>
      </c>
      <c r="AU558" s="18" t="s">
        <v>81</v>
      </c>
      <c r="AY558" s="18" t="s">
        <v>236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8" t="s">
        <v>79</v>
      </c>
      <c r="BK558" s="228">
        <f>ROUND(I558*H558,2)</f>
        <v>0</v>
      </c>
      <c r="BL558" s="18" t="s">
        <v>243</v>
      </c>
      <c r="BM558" s="18" t="s">
        <v>2674</v>
      </c>
    </row>
    <row r="559" s="1" customFormat="1">
      <c r="B559" s="39"/>
      <c r="C559" s="40"/>
      <c r="D559" s="229" t="s">
        <v>245</v>
      </c>
      <c r="E559" s="40"/>
      <c r="F559" s="230" t="s">
        <v>2675</v>
      </c>
      <c r="G559" s="40"/>
      <c r="H559" s="40"/>
      <c r="I559" s="144"/>
      <c r="J559" s="40"/>
      <c r="K559" s="40"/>
      <c r="L559" s="44"/>
      <c r="M559" s="231"/>
      <c r="N559" s="80"/>
      <c r="O559" s="80"/>
      <c r="P559" s="80"/>
      <c r="Q559" s="80"/>
      <c r="R559" s="80"/>
      <c r="S559" s="80"/>
      <c r="T559" s="81"/>
      <c r="AT559" s="18" t="s">
        <v>245</v>
      </c>
      <c r="AU559" s="18" t="s">
        <v>81</v>
      </c>
    </row>
    <row r="560" s="1" customFormat="1">
      <c r="B560" s="39"/>
      <c r="C560" s="40"/>
      <c r="D560" s="229" t="s">
        <v>247</v>
      </c>
      <c r="E560" s="40"/>
      <c r="F560" s="232" t="s">
        <v>2676</v>
      </c>
      <c r="G560" s="40"/>
      <c r="H560" s="40"/>
      <c r="I560" s="144"/>
      <c r="J560" s="40"/>
      <c r="K560" s="40"/>
      <c r="L560" s="44"/>
      <c r="M560" s="231"/>
      <c r="N560" s="80"/>
      <c r="O560" s="80"/>
      <c r="P560" s="80"/>
      <c r="Q560" s="80"/>
      <c r="R560" s="80"/>
      <c r="S560" s="80"/>
      <c r="T560" s="81"/>
      <c r="AT560" s="18" t="s">
        <v>247</v>
      </c>
      <c r="AU560" s="18" t="s">
        <v>81</v>
      </c>
    </row>
    <row r="561" s="12" customFormat="1">
      <c r="B561" s="233"/>
      <c r="C561" s="234"/>
      <c r="D561" s="229" t="s">
        <v>249</v>
      </c>
      <c r="E561" s="235" t="s">
        <v>19</v>
      </c>
      <c r="F561" s="236" t="s">
        <v>2677</v>
      </c>
      <c r="G561" s="234"/>
      <c r="H561" s="237">
        <v>17.940000000000001</v>
      </c>
      <c r="I561" s="238"/>
      <c r="J561" s="234"/>
      <c r="K561" s="234"/>
      <c r="L561" s="239"/>
      <c r="M561" s="240"/>
      <c r="N561" s="241"/>
      <c r="O561" s="241"/>
      <c r="P561" s="241"/>
      <c r="Q561" s="241"/>
      <c r="R561" s="241"/>
      <c r="S561" s="241"/>
      <c r="T561" s="242"/>
      <c r="AT561" s="243" t="s">
        <v>249</v>
      </c>
      <c r="AU561" s="243" t="s">
        <v>81</v>
      </c>
      <c r="AV561" s="12" t="s">
        <v>81</v>
      </c>
      <c r="AW561" s="12" t="s">
        <v>33</v>
      </c>
      <c r="AX561" s="12" t="s">
        <v>72</v>
      </c>
      <c r="AY561" s="243" t="s">
        <v>236</v>
      </c>
    </row>
    <row r="562" s="12" customFormat="1">
      <c r="B562" s="233"/>
      <c r="C562" s="234"/>
      <c r="D562" s="229" t="s">
        <v>249</v>
      </c>
      <c r="E562" s="235" t="s">
        <v>19</v>
      </c>
      <c r="F562" s="236" t="s">
        <v>2678</v>
      </c>
      <c r="G562" s="234"/>
      <c r="H562" s="237">
        <v>9.75</v>
      </c>
      <c r="I562" s="238"/>
      <c r="J562" s="234"/>
      <c r="K562" s="234"/>
      <c r="L562" s="239"/>
      <c r="M562" s="240"/>
      <c r="N562" s="241"/>
      <c r="O562" s="241"/>
      <c r="P562" s="241"/>
      <c r="Q562" s="241"/>
      <c r="R562" s="241"/>
      <c r="S562" s="241"/>
      <c r="T562" s="242"/>
      <c r="AT562" s="243" t="s">
        <v>249</v>
      </c>
      <c r="AU562" s="243" t="s">
        <v>81</v>
      </c>
      <c r="AV562" s="12" t="s">
        <v>81</v>
      </c>
      <c r="AW562" s="12" t="s">
        <v>33</v>
      </c>
      <c r="AX562" s="12" t="s">
        <v>72</v>
      </c>
      <c r="AY562" s="243" t="s">
        <v>236</v>
      </c>
    </row>
    <row r="563" s="12" customFormat="1">
      <c r="B563" s="233"/>
      <c r="C563" s="234"/>
      <c r="D563" s="229" t="s">
        <v>249</v>
      </c>
      <c r="E563" s="235" t="s">
        <v>19</v>
      </c>
      <c r="F563" s="236" t="s">
        <v>2679</v>
      </c>
      <c r="G563" s="234"/>
      <c r="H563" s="237">
        <v>11.949999999999999</v>
      </c>
      <c r="I563" s="238"/>
      <c r="J563" s="234"/>
      <c r="K563" s="234"/>
      <c r="L563" s="239"/>
      <c r="M563" s="240"/>
      <c r="N563" s="241"/>
      <c r="O563" s="241"/>
      <c r="P563" s="241"/>
      <c r="Q563" s="241"/>
      <c r="R563" s="241"/>
      <c r="S563" s="241"/>
      <c r="T563" s="242"/>
      <c r="AT563" s="243" t="s">
        <v>249</v>
      </c>
      <c r="AU563" s="243" t="s">
        <v>81</v>
      </c>
      <c r="AV563" s="12" t="s">
        <v>81</v>
      </c>
      <c r="AW563" s="12" t="s">
        <v>33</v>
      </c>
      <c r="AX563" s="12" t="s">
        <v>72</v>
      </c>
      <c r="AY563" s="243" t="s">
        <v>236</v>
      </c>
    </row>
    <row r="564" s="12" customFormat="1">
      <c r="B564" s="233"/>
      <c r="C564" s="234"/>
      <c r="D564" s="229" t="s">
        <v>249</v>
      </c>
      <c r="E564" s="235" t="s">
        <v>19</v>
      </c>
      <c r="F564" s="236" t="s">
        <v>2680</v>
      </c>
      <c r="G564" s="234"/>
      <c r="H564" s="237">
        <v>1.5600000000000001</v>
      </c>
      <c r="I564" s="238"/>
      <c r="J564" s="234"/>
      <c r="K564" s="234"/>
      <c r="L564" s="239"/>
      <c r="M564" s="240"/>
      <c r="N564" s="241"/>
      <c r="O564" s="241"/>
      <c r="P564" s="241"/>
      <c r="Q564" s="241"/>
      <c r="R564" s="241"/>
      <c r="S564" s="241"/>
      <c r="T564" s="242"/>
      <c r="AT564" s="243" t="s">
        <v>249</v>
      </c>
      <c r="AU564" s="243" t="s">
        <v>81</v>
      </c>
      <c r="AV564" s="12" t="s">
        <v>81</v>
      </c>
      <c r="AW564" s="12" t="s">
        <v>33</v>
      </c>
      <c r="AX564" s="12" t="s">
        <v>72</v>
      </c>
      <c r="AY564" s="243" t="s">
        <v>236</v>
      </c>
    </row>
    <row r="565" s="12" customFormat="1">
      <c r="B565" s="233"/>
      <c r="C565" s="234"/>
      <c r="D565" s="229" t="s">
        <v>249</v>
      </c>
      <c r="E565" s="235" t="s">
        <v>19</v>
      </c>
      <c r="F565" s="236" t="s">
        <v>2681</v>
      </c>
      <c r="G565" s="234"/>
      <c r="H565" s="237">
        <v>6.1900000000000004</v>
      </c>
      <c r="I565" s="238"/>
      <c r="J565" s="234"/>
      <c r="K565" s="234"/>
      <c r="L565" s="239"/>
      <c r="M565" s="240"/>
      <c r="N565" s="241"/>
      <c r="O565" s="241"/>
      <c r="P565" s="241"/>
      <c r="Q565" s="241"/>
      <c r="R565" s="241"/>
      <c r="S565" s="241"/>
      <c r="T565" s="242"/>
      <c r="AT565" s="243" t="s">
        <v>249</v>
      </c>
      <c r="AU565" s="243" t="s">
        <v>81</v>
      </c>
      <c r="AV565" s="12" t="s">
        <v>81</v>
      </c>
      <c r="AW565" s="12" t="s">
        <v>33</v>
      </c>
      <c r="AX565" s="12" t="s">
        <v>72</v>
      </c>
      <c r="AY565" s="243" t="s">
        <v>236</v>
      </c>
    </row>
    <row r="566" s="14" customFormat="1">
      <c r="B566" s="272"/>
      <c r="C566" s="273"/>
      <c r="D566" s="229" t="s">
        <v>249</v>
      </c>
      <c r="E566" s="274" t="s">
        <v>19</v>
      </c>
      <c r="F566" s="275" t="s">
        <v>2128</v>
      </c>
      <c r="G566" s="273"/>
      <c r="H566" s="276">
        <v>47.390000000000001</v>
      </c>
      <c r="I566" s="277"/>
      <c r="J566" s="273"/>
      <c r="K566" s="273"/>
      <c r="L566" s="278"/>
      <c r="M566" s="279"/>
      <c r="N566" s="280"/>
      <c r="O566" s="280"/>
      <c r="P566" s="280"/>
      <c r="Q566" s="280"/>
      <c r="R566" s="280"/>
      <c r="S566" s="280"/>
      <c r="T566" s="281"/>
      <c r="AT566" s="282" t="s">
        <v>249</v>
      </c>
      <c r="AU566" s="282" t="s">
        <v>81</v>
      </c>
      <c r="AV566" s="14" t="s">
        <v>101</v>
      </c>
      <c r="AW566" s="14" t="s">
        <v>33</v>
      </c>
      <c r="AX566" s="14" t="s">
        <v>72</v>
      </c>
      <c r="AY566" s="282" t="s">
        <v>236</v>
      </c>
    </row>
    <row r="567" s="12" customFormat="1">
      <c r="B567" s="233"/>
      <c r="C567" s="234"/>
      <c r="D567" s="229" t="s">
        <v>249</v>
      </c>
      <c r="E567" s="235" t="s">
        <v>19</v>
      </c>
      <c r="F567" s="236" t="s">
        <v>2682</v>
      </c>
      <c r="G567" s="234"/>
      <c r="H567" s="237">
        <v>2.3700000000000001</v>
      </c>
      <c r="I567" s="238"/>
      <c r="J567" s="234"/>
      <c r="K567" s="234"/>
      <c r="L567" s="239"/>
      <c r="M567" s="240"/>
      <c r="N567" s="241"/>
      <c r="O567" s="241"/>
      <c r="P567" s="241"/>
      <c r="Q567" s="241"/>
      <c r="R567" s="241"/>
      <c r="S567" s="241"/>
      <c r="T567" s="242"/>
      <c r="AT567" s="243" t="s">
        <v>249</v>
      </c>
      <c r="AU567" s="243" t="s">
        <v>81</v>
      </c>
      <c r="AV567" s="12" t="s">
        <v>81</v>
      </c>
      <c r="AW567" s="12" t="s">
        <v>33</v>
      </c>
      <c r="AX567" s="12" t="s">
        <v>72</v>
      </c>
      <c r="AY567" s="243" t="s">
        <v>236</v>
      </c>
    </row>
    <row r="568" s="15" customFormat="1">
      <c r="B568" s="283"/>
      <c r="C568" s="284"/>
      <c r="D568" s="229" t="s">
        <v>249</v>
      </c>
      <c r="E568" s="285" t="s">
        <v>19</v>
      </c>
      <c r="F568" s="286" t="s">
        <v>2130</v>
      </c>
      <c r="G568" s="284"/>
      <c r="H568" s="287">
        <v>49.759999999999998</v>
      </c>
      <c r="I568" s="288"/>
      <c r="J568" s="284"/>
      <c r="K568" s="284"/>
      <c r="L568" s="289"/>
      <c r="M568" s="290"/>
      <c r="N568" s="291"/>
      <c r="O568" s="291"/>
      <c r="P568" s="291"/>
      <c r="Q568" s="291"/>
      <c r="R568" s="291"/>
      <c r="S568" s="291"/>
      <c r="T568" s="292"/>
      <c r="AT568" s="293" t="s">
        <v>249</v>
      </c>
      <c r="AU568" s="293" t="s">
        <v>81</v>
      </c>
      <c r="AV568" s="15" t="s">
        <v>243</v>
      </c>
      <c r="AW568" s="15" t="s">
        <v>33</v>
      </c>
      <c r="AX568" s="15" t="s">
        <v>79</v>
      </c>
      <c r="AY568" s="293" t="s">
        <v>236</v>
      </c>
    </row>
    <row r="569" s="1" customFormat="1" ht="16.5" customHeight="1">
      <c r="B569" s="39"/>
      <c r="C569" s="217" t="s">
        <v>1090</v>
      </c>
      <c r="D569" s="217" t="s">
        <v>238</v>
      </c>
      <c r="E569" s="218" t="s">
        <v>2683</v>
      </c>
      <c r="F569" s="219" t="s">
        <v>2684</v>
      </c>
      <c r="G569" s="220" t="s">
        <v>264</v>
      </c>
      <c r="H569" s="221">
        <v>20</v>
      </c>
      <c r="I569" s="222"/>
      <c r="J569" s="223">
        <f>ROUND(I569*H569,2)</f>
        <v>0</v>
      </c>
      <c r="K569" s="219" t="s">
        <v>242</v>
      </c>
      <c r="L569" s="44"/>
      <c r="M569" s="224" t="s">
        <v>19</v>
      </c>
      <c r="N569" s="225" t="s">
        <v>43</v>
      </c>
      <c r="O569" s="80"/>
      <c r="P569" s="226">
        <f>O569*H569</f>
        <v>0</v>
      </c>
      <c r="Q569" s="226">
        <v>0.00042000000000000002</v>
      </c>
      <c r="R569" s="226">
        <f>Q569*H569</f>
        <v>0.0084000000000000012</v>
      </c>
      <c r="S569" s="226">
        <v>0</v>
      </c>
      <c r="T569" s="227">
        <f>S569*H569</f>
        <v>0</v>
      </c>
      <c r="AR569" s="18" t="s">
        <v>243</v>
      </c>
      <c r="AT569" s="18" t="s">
        <v>238</v>
      </c>
      <c r="AU569" s="18" t="s">
        <v>81</v>
      </c>
      <c r="AY569" s="18" t="s">
        <v>236</v>
      </c>
      <c r="BE569" s="228">
        <f>IF(N569="základní",J569,0)</f>
        <v>0</v>
      </c>
      <c r="BF569" s="228">
        <f>IF(N569="snížená",J569,0)</f>
        <v>0</v>
      </c>
      <c r="BG569" s="228">
        <f>IF(N569="zákl. přenesená",J569,0)</f>
        <v>0</v>
      </c>
      <c r="BH569" s="228">
        <f>IF(N569="sníž. přenesená",J569,0)</f>
        <v>0</v>
      </c>
      <c r="BI569" s="228">
        <f>IF(N569="nulová",J569,0)</f>
        <v>0</v>
      </c>
      <c r="BJ569" s="18" t="s">
        <v>79</v>
      </c>
      <c r="BK569" s="228">
        <f>ROUND(I569*H569,2)</f>
        <v>0</v>
      </c>
      <c r="BL569" s="18" t="s">
        <v>243</v>
      </c>
      <c r="BM569" s="18" t="s">
        <v>2685</v>
      </c>
    </row>
    <row r="570" s="1" customFormat="1">
      <c r="B570" s="39"/>
      <c r="C570" s="40"/>
      <c r="D570" s="229" t="s">
        <v>245</v>
      </c>
      <c r="E570" s="40"/>
      <c r="F570" s="230" t="s">
        <v>2686</v>
      </c>
      <c r="G570" s="40"/>
      <c r="H570" s="40"/>
      <c r="I570" s="144"/>
      <c r="J570" s="40"/>
      <c r="K570" s="40"/>
      <c r="L570" s="44"/>
      <c r="M570" s="231"/>
      <c r="N570" s="80"/>
      <c r="O570" s="80"/>
      <c r="P570" s="80"/>
      <c r="Q570" s="80"/>
      <c r="R570" s="80"/>
      <c r="S570" s="80"/>
      <c r="T570" s="81"/>
      <c r="AT570" s="18" t="s">
        <v>245</v>
      </c>
      <c r="AU570" s="18" t="s">
        <v>81</v>
      </c>
    </row>
    <row r="571" s="1" customFormat="1">
      <c r="B571" s="39"/>
      <c r="C571" s="40"/>
      <c r="D571" s="229" t="s">
        <v>247</v>
      </c>
      <c r="E571" s="40"/>
      <c r="F571" s="232" t="s">
        <v>2687</v>
      </c>
      <c r="G571" s="40"/>
      <c r="H571" s="40"/>
      <c r="I571" s="144"/>
      <c r="J571" s="40"/>
      <c r="K571" s="40"/>
      <c r="L571" s="44"/>
      <c r="M571" s="231"/>
      <c r="N571" s="80"/>
      <c r="O571" s="80"/>
      <c r="P571" s="80"/>
      <c r="Q571" s="80"/>
      <c r="R571" s="80"/>
      <c r="S571" s="80"/>
      <c r="T571" s="81"/>
      <c r="AT571" s="18" t="s">
        <v>247</v>
      </c>
      <c r="AU571" s="18" t="s">
        <v>81</v>
      </c>
    </row>
    <row r="572" s="1" customFormat="1" ht="16.5" customHeight="1">
      <c r="B572" s="39"/>
      <c r="C572" s="217" t="s">
        <v>2688</v>
      </c>
      <c r="D572" s="217" t="s">
        <v>238</v>
      </c>
      <c r="E572" s="218" t="s">
        <v>2689</v>
      </c>
      <c r="F572" s="219" t="s">
        <v>2690</v>
      </c>
      <c r="G572" s="220" t="s">
        <v>276</v>
      </c>
      <c r="H572" s="221">
        <v>2</v>
      </c>
      <c r="I572" s="222"/>
      <c r="J572" s="223">
        <f>ROUND(I572*H572,2)</f>
        <v>0</v>
      </c>
      <c r="K572" s="219" t="s">
        <v>242</v>
      </c>
      <c r="L572" s="44"/>
      <c r="M572" s="224" t="s">
        <v>19</v>
      </c>
      <c r="N572" s="225" t="s">
        <v>43</v>
      </c>
      <c r="O572" s="80"/>
      <c r="P572" s="226">
        <f>O572*H572</f>
        <v>0</v>
      </c>
      <c r="Q572" s="226">
        <v>0.00036000000000000002</v>
      </c>
      <c r="R572" s="226">
        <f>Q572*H572</f>
        <v>0.00072000000000000005</v>
      </c>
      <c r="S572" s="226">
        <v>0</v>
      </c>
      <c r="T572" s="227">
        <f>S572*H572</f>
        <v>0</v>
      </c>
      <c r="AR572" s="18" t="s">
        <v>243</v>
      </c>
      <c r="AT572" s="18" t="s">
        <v>238</v>
      </c>
      <c r="AU572" s="18" t="s">
        <v>81</v>
      </c>
      <c r="AY572" s="18" t="s">
        <v>236</v>
      </c>
      <c r="BE572" s="228">
        <f>IF(N572="základní",J572,0)</f>
        <v>0</v>
      </c>
      <c r="BF572" s="228">
        <f>IF(N572="snížená",J572,0)</f>
        <v>0</v>
      </c>
      <c r="BG572" s="228">
        <f>IF(N572="zákl. přenesená",J572,0)</f>
        <v>0</v>
      </c>
      <c r="BH572" s="228">
        <f>IF(N572="sníž. přenesená",J572,0)</f>
        <v>0</v>
      </c>
      <c r="BI572" s="228">
        <f>IF(N572="nulová",J572,0)</f>
        <v>0</v>
      </c>
      <c r="BJ572" s="18" t="s">
        <v>79</v>
      </c>
      <c r="BK572" s="228">
        <f>ROUND(I572*H572,2)</f>
        <v>0</v>
      </c>
      <c r="BL572" s="18" t="s">
        <v>243</v>
      </c>
      <c r="BM572" s="18" t="s">
        <v>2691</v>
      </c>
    </row>
    <row r="573" s="1" customFormat="1">
      <c r="B573" s="39"/>
      <c r="C573" s="40"/>
      <c r="D573" s="229" t="s">
        <v>245</v>
      </c>
      <c r="E573" s="40"/>
      <c r="F573" s="230" t="s">
        <v>2692</v>
      </c>
      <c r="G573" s="40"/>
      <c r="H573" s="40"/>
      <c r="I573" s="144"/>
      <c r="J573" s="40"/>
      <c r="K573" s="40"/>
      <c r="L573" s="44"/>
      <c r="M573" s="231"/>
      <c r="N573" s="80"/>
      <c r="O573" s="80"/>
      <c r="P573" s="80"/>
      <c r="Q573" s="80"/>
      <c r="R573" s="80"/>
      <c r="S573" s="80"/>
      <c r="T573" s="81"/>
      <c r="AT573" s="18" t="s">
        <v>245</v>
      </c>
      <c r="AU573" s="18" t="s">
        <v>81</v>
      </c>
    </row>
    <row r="574" s="1" customFormat="1">
      <c r="B574" s="39"/>
      <c r="C574" s="40"/>
      <c r="D574" s="229" t="s">
        <v>247</v>
      </c>
      <c r="E574" s="40"/>
      <c r="F574" s="232" t="s">
        <v>2693</v>
      </c>
      <c r="G574" s="40"/>
      <c r="H574" s="40"/>
      <c r="I574" s="144"/>
      <c r="J574" s="40"/>
      <c r="K574" s="40"/>
      <c r="L574" s="44"/>
      <c r="M574" s="231"/>
      <c r="N574" s="80"/>
      <c r="O574" s="80"/>
      <c r="P574" s="80"/>
      <c r="Q574" s="80"/>
      <c r="R574" s="80"/>
      <c r="S574" s="80"/>
      <c r="T574" s="81"/>
      <c r="AT574" s="18" t="s">
        <v>247</v>
      </c>
      <c r="AU574" s="18" t="s">
        <v>81</v>
      </c>
    </row>
    <row r="575" s="1" customFormat="1" ht="16.5" customHeight="1">
      <c r="B575" s="39"/>
      <c r="C575" s="260" t="s">
        <v>1093</v>
      </c>
      <c r="D575" s="260" t="s">
        <v>680</v>
      </c>
      <c r="E575" s="261" t="s">
        <v>2694</v>
      </c>
      <c r="F575" s="262" t="s">
        <v>2695</v>
      </c>
      <c r="G575" s="263" t="s">
        <v>256</v>
      </c>
      <c r="H575" s="264">
        <v>0.035999999999999997</v>
      </c>
      <c r="I575" s="265"/>
      <c r="J575" s="266">
        <f>ROUND(I575*H575,2)</f>
        <v>0</v>
      </c>
      <c r="K575" s="262" t="s">
        <v>242</v>
      </c>
      <c r="L575" s="267"/>
      <c r="M575" s="268" t="s">
        <v>19</v>
      </c>
      <c r="N575" s="269" t="s">
        <v>43</v>
      </c>
      <c r="O575" s="80"/>
      <c r="P575" s="226">
        <f>O575*H575</f>
        <v>0</v>
      </c>
      <c r="Q575" s="226">
        <v>1</v>
      </c>
      <c r="R575" s="226">
        <f>Q575*H575</f>
        <v>0.035999999999999997</v>
      </c>
      <c r="S575" s="226">
        <v>0</v>
      </c>
      <c r="T575" s="227">
        <f>S575*H575</f>
        <v>0</v>
      </c>
      <c r="AR575" s="18" t="s">
        <v>305</v>
      </c>
      <c r="AT575" s="18" t="s">
        <v>680</v>
      </c>
      <c r="AU575" s="18" t="s">
        <v>81</v>
      </c>
      <c r="AY575" s="18" t="s">
        <v>236</v>
      </c>
      <c r="BE575" s="228">
        <f>IF(N575="základní",J575,0)</f>
        <v>0</v>
      </c>
      <c r="BF575" s="228">
        <f>IF(N575="snížená",J575,0)</f>
        <v>0</v>
      </c>
      <c r="BG575" s="228">
        <f>IF(N575="zákl. přenesená",J575,0)</f>
        <v>0</v>
      </c>
      <c r="BH575" s="228">
        <f>IF(N575="sníž. přenesená",J575,0)</f>
        <v>0</v>
      </c>
      <c r="BI575" s="228">
        <f>IF(N575="nulová",J575,0)</f>
        <v>0</v>
      </c>
      <c r="BJ575" s="18" t="s">
        <v>79</v>
      </c>
      <c r="BK575" s="228">
        <f>ROUND(I575*H575,2)</f>
        <v>0</v>
      </c>
      <c r="BL575" s="18" t="s">
        <v>243</v>
      </c>
      <c r="BM575" s="18" t="s">
        <v>2696</v>
      </c>
    </row>
    <row r="576" s="1" customFormat="1">
      <c r="B576" s="39"/>
      <c r="C576" s="40"/>
      <c r="D576" s="229" t="s">
        <v>245</v>
      </c>
      <c r="E576" s="40"/>
      <c r="F576" s="230" t="s">
        <v>2695</v>
      </c>
      <c r="G576" s="40"/>
      <c r="H576" s="40"/>
      <c r="I576" s="144"/>
      <c r="J576" s="40"/>
      <c r="K576" s="40"/>
      <c r="L576" s="44"/>
      <c r="M576" s="231"/>
      <c r="N576" s="80"/>
      <c r="O576" s="80"/>
      <c r="P576" s="80"/>
      <c r="Q576" s="80"/>
      <c r="R576" s="80"/>
      <c r="S576" s="80"/>
      <c r="T576" s="81"/>
      <c r="AT576" s="18" t="s">
        <v>245</v>
      </c>
      <c r="AU576" s="18" t="s">
        <v>81</v>
      </c>
    </row>
    <row r="577" s="1" customFormat="1">
      <c r="B577" s="39"/>
      <c r="C577" s="40"/>
      <c r="D577" s="229" t="s">
        <v>247</v>
      </c>
      <c r="E577" s="40"/>
      <c r="F577" s="232" t="s">
        <v>2697</v>
      </c>
      <c r="G577" s="40"/>
      <c r="H577" s="40"/>
      <c r="I577" s="144"/>
      <c r="J577" s="40"/>
      <c r="K577" s="40"/>
      <c r="L577" s="44"/>
      <c r="M577" s="231"/>
      <c r="N577" s="80"/>
      <c r="O577" s="80"/>
      <c r="P577" s="80"/>
      <c r="Q577" s="80"/>
      <c r="R577" s="80"/>
      <c r="S577" s="80"/>
      <c r="T577" s="81"/>
      <c r="AT577" s="18" t="s">
        <v>247</v>
      </c>
      <c r="AU577" s="18" t="s">
        <v>81</v>
      </c>
    </row>
    <row r="578" s="12" customFormat="1">
      <c r="B578" s="233"/>
      <c r="C578" s="234"/>
      <c r="D578" s="229" t="s">
        <v>249</v>
      </c>
      <c r="E578" s="235" t="s">
        <v>19</v>
      </c>
      <c r="F578" s="236" t="s">
        <v>2698</v>
      </c>
      <c r="G578" s="234"/>
      <c r="H578" s="237">
        <v>0.035999999999999997</v>
      </c>
      <c r="I578" s="238"/>
      <c r="J578" s="234"/>
      <c r="K578" s="234"/>
      <c r="L578" s="239"/>
      <c r="M578" s="240"/>
      <c r="N578" s="241"/>
      <c r="O578" s="241"/>
      <c r="P578" s="241"/>
      <c r="Q578" s="241"/>
      <c r="R578" s="241"/>
      <c r="S578" s="241"/>
      <c r="T578" s="242"/>
      <c r="AT578" s="243" t="s">
        <v>249</v>
      </c>
      <c r="AU578" s="243" t="s">
        <v>81</v>
      </c>
      <c r="AV578" s="12" t="s">
        <v>81</v>
      </c>
      <c r="AW578" s="12" t="s">
        <v>33</v>
      </c>
      <c r="AX578" s="12" t="s">
        <v>79</v>
      </c>
      <c r="AY578" s="243" t="s">
        <v>236</v>
      </c>
    </row>
    <row r="579" s="1" customFormat="1" ht="16.5" customHeight="1">
      <c r="B579" s="39"/>
      <c r="C579" s="260" t="s">
        <v>2699</v>
      </c>
      <c r="D579" s="260" t="s">
        <v>680</v>
      </c>
      <c r="E579" s="261" t="s">
        <v>2700</v>
      </c>
      <c r="F579" s="262" t="s">
        <v>2701</v>
      </c>
      <c r="G579" s="263" t="s">
        <v>256</v>
      </c>
      <c r="H579" s="264">
        <v>0.23999999999999999</v>
      </c>
      <c r="I579" s="265"/>
      <c r="J579" s="266">
        <f>ROUND(I579*H579,2)</f>
        <v>0</v>
      </c>
      <c r="K579" s="262" t="s">
        <v>19</v>
      </c>
      <c r="L579" s="267"/>
      <c r="M579" s="268" t="s">
        <v>19</v>
      </c>
      <c r="N579" s="269" t="s">
        <v>43</v>
      </c>
      <c r="O579" s="80"/>
      <c r="P579" s="226">
        <f>O579*H579</f>
        <v>0</v>
      </c>
      <c r="Q579" s="226">
        <v>1</v>
      </c>
      <c r="R579" s="226">
        <f>Q579*H579</f>
        <v>0.23999999999999999</v>
      </c>
      <c r="S579" s="226">
        <v>0</v>
      </c>
      <c r="T579" s="227">
        <f>S579*H579</f>
        <v>0</v>
      </c>
      <c r="AR579" s="18" t="s">
        <v>305</v>
      </c>
      <c r="AT579" s="18" t="s">
        <v>680</v>
      </c>
      <c r="AU579" s="18" t="s">
        <v>81</v>
      </c>
      <c r="AY579" s="18" t="s">
        <v>236</v>
      </c>
      <c r="BE579" s="228">
        <f>IF(N579="základní",J579,0)</f>
        <v>0</v>
      </c>
      <c r="BF579" s="228">
        <f>IF(N579="snížená",J579,0)</f>
        <v>0</v>
      </c>
      <c r="BG579" s="228">
        <f>IF(N579="zákl. přenesená",J579,0)</f>
        <v>0</v>
      </c>
      <c r="BH579" s="228">
        <f>IF(N579="sníž. přenesená",J579,0)</f>
        <v>0</v>
      </c>
      <c r="BI579" s="228">
        <f>IF(N579="nulová",J579,0)</f>
        <v>0</v>
      </c>
      <c r="BJ579" s="18" t="s">
        <v>79</v>
      </c>
      <c r="BK579" s="228">
        <f>ROUND(I579*H579,2)</f>
        <v>0</v>
      </c>
      <c r="BL579" s="18" t="s">
        <v>243</v>
      </c>
      <c r="BM579" s="18" t="s">
        <v>2702</v>
      </c>
    </row>
    <row r="580" s="1" customFormat="1">
      <c r="B580" s="39"/>
      <c r="C580" s="40"/>
      <c r="D580" s="229" t="s">
        <v>245</v>
      </c>
      <c r="E580" s="40"/>
      <c r="F580" s="230" t="s">
        <v>2701</v>
      </c>
      <c r="G580" s="40"/>
      <c r="H580" s="40"/>
      <c r="I580" s="144"/>
      <c r="J580" s="40"/>
      <c r="K580" s="40"/>
      <c r="L580" s="44"/>
      <c r="M580" s="231"/>
      <c r="N580" s="80"/>
      <c r="O580" s="80"/>
      <c r="P580" s="80"/>
      <c r="Q580" s="80"/>
      <c r="R580" s="80"/>
      <c r="S580" s="80"/>
      <c r="T580" s="81"/>
      <c r="AT580" s="18" t="s">
        <v>245</v>
      </c>
      <c r="AU580" s="18" t="s">
        <v>81</v>
      </c>
    </row>
    <row r="581" s="1" customFormat="1">
      <c r="B581" s="39"/>
      <c r="C581" s="40"/>
      <c r="D581" s="229" t="s">
        <v>247</v>
      </c>
      <c r="E581" s="40"/>
      <c r="F581" s="232" t="s">
        <v>2703</v>
      </c>
      <c r="G581" s="40"/>
      <c r="H581" s="40"/>
      <c r="I581" s="144"/>
      <c r="J581" s="40"/>
      <c r="K581" s="40"/>
      <c r="L581" s="44"/>
      <c r="M581" s="231"/>
      <c r="N581" s="80"/>
      <c r="O581" s="80"/>
      <c r="P581" s="80"/>
      <c r="Q581" s="80"/>
      <c r="R581" s="80"/>
      <c r="S581" s="80"/>
      <c r="T581" s="81"/>
      <c r="AT581" s="18" t="s">
        <v>247</v>
      </c>
      <c r="AU581" s="18" t="s">
        <v>81</v>
      </c>
    </row>
    <row r="582" s="12" customFormat="1">
      <c r="B582" s="233"/>
      <c r="C582" s="234"/>
      <c r="D582" s="229" t="s">
        <v>249</v>
      </c>
      <c r="E582" s="235" t="s">
        <v>19</v>
      </c>
      <c r="F582" s="236" t="s">
        <v>2704</v>
      </c>
      <c r="G582" s="234"/>
      <c r="H582" s="237">
        <v>0.23999999999999999</v>
      </c>
      <c r="I582" s="238"/>
      <c r="J582" s="234"/>
      <c r="K582" s="234"/>
      <c r="L582" s="239"/>
      <c r="M582" s="240"/>
      <c r="N582" s="241"/>
      <c r="O582" s="241"/>
      <c r="P582" s="241"/>
      <c r="Q582" s="241"/>
      <c r="R582" s="241"/>
      <c r="S582" s="241"/>
      <c r="T582" s="242"/>
      <c r="AT582" s="243" t="s">
        <v>249</v>
      </c>
      <c r="AU582" s="243" t="s">
        <v>81</v>
      </c>
      <c r="AV582" s="12" t="s">
        <v>81</v>
      </c>
      <c r="AW582" s="12" t="s">
        <v>33</v>
      </c>
      <c r="AX582" s="12" t="s">
        <v>79</v>
      </c>
      <c r="AY582" s="243" t="s">
        <v>236</v>
      </c>
    </row>
    <row r="583" s="1" customFormat="1" ht="16.5" customHeight="1">
      <c r="B583" s="39"/>
      <c r="C583" s="260" t="s">
        <v>1098</v>
      </c>
      <c r="D583" s="260" t="s">
        <v>680</v>
      </c>
      <c r="E583" s="261" t="s">
        <v>2705</v>
      </c>
      <c r="F583" s="262" t="s">
        <v>2706</v>
      </c>
      <c r="G583" s="263" t="s">
        <v>256</v>
      </c>
      <c r="H583" s="264">
        <v>0.073999999999999996</v>
      </c>
      <c r="I583" s="265"/>
      <c r="J583" s="266">
        <f>ROUND(I583*H583,2)</f>
        <v>0</v>
      </c>
      <c r="K583" s="262" t="s">
        <v>242</v>
      </c>
      <c r="L583" s="267"/>
      <c r="M583" s="268" t="s">
        <v>19</v>
      </c>
      <c r="N583" s="269" t="s">
        <v>43</v>
      </c>
      <c r="O583" s="80"/>
      <c r="P583" s="226">
        <f>O583*H583</f>
        <v>0</v>
      </c>
      <c r="Q583" s="226">
        <v>1</v>
      </c>
      <c r="R583" s="226">
        <f>Q583*H583</f>
        <v>0.073999999999999996</v>
      </c>
      <c r="S583" s="226">
        <v>0</v>
      </c>
      <c r="T583" s="227">
        <f>S583*H583</f>
        <v>0</v>
      </c>
      <c r="AR583" s="18" t="s">
        <v>305</v>
      </c>
      <c r="AT583" s="18" t="s">
        <v>680</v>
      </c>
      <c r="AU583" s="18" t="s">
        <v>81</v>
      </c>
      <c r="AY583" s="18" t="s">
        <v>236</v>
      </c>
      <c r="BE583" s="228">
        <f>IF(N583="základní",J583,0)</f>
        <v>0</v>
      </c>
      <c r="BF583" s="228">
        <f>IF(N583="snížená",J583,0)</f>
        <v>0</v>
      </c>
      <c r="BG583" s="228">
        <f>IF(N583="zákl. přenesená",J583,0)</f>
        <v>0</v>
      </c>
      <c r="BH583" s="228">
        <f>IF(N583="sníž. přenesená",J583,0)</f>
        <v>0</v>
      </c>
      <c r="BI583" s="228">
        <f>IF(N583="nulová",J583,0)</f>
        <v>0</v>
      </c>
      <c r="BJ583" s="18" t="s">
        <v>79</v>
      </c>
      <c r="BK583" s="228">
        <f>ROUND(I583*H583,2)</f>
        <v>0</v>
      </c>
      <c r="BL583" s="18" t="s">
        <v>243</v>
      </c>
      <c r="BM583" s="18" t="s">
        <v>2707</v>
      </c>
    </row>
    <row r="584" s="1" customFormat="1">
      <c r="B584" s="39"/>
      <c r="C584" s="40"/>
      <c r="D584" s="229" t="s">
        <v>245</v>
      </c>
      <c r="E584" s="40"/>
      <c r="F584" s="230" t="s">
        <v>2706</v>
      </c>
      <c r="G584" s="40"/>
      <c r="H584" s="40"/>
      <c r="I584" s="144"/>
      <c r="J584" s="40"/>
      <c r="K584" s="40"/>
      <c r="L584" s="44"/>
      <c r="M584" s="231"/>
      <c r="N584" s="80"/>
      <c r="O584" s="80"/>
      <c r="P584" s="80"/>
      <c r="Q584" s="80"/>
      <c r="R584" s="80"/>
      <c r="S584" s="80"/>
      <c r="T584" s="81"/>
      <c r="AT584" s="18" t="s">
        <v>245</v>
      </c>
      <c r="AU584" s="18" t="s">
        <v>81</v>
      </c>
    </row>
    <row r="585" s="1" customFormat="1">
      <c r="B585" s="39"/>
      <c r="C585" s="40"/>
      <c r="D585" s="229" t="s">
        <v>247</v>
      </c>
      <c r="E585" s="40"/>
      <c r="F585" s="232" t="s">
        <v>2708</v>
      </c>
      <c r="G585" s="40"/>
      <c r="H585" s="40"/>
      <c r="I585" s="144"/>
      <c r="J585" s="40"/>
      <c r="K585" s="40"/>
      <c r="L585" s="44"/>
      <c r="M585" s="231"/>
      <c r="N585" s="80"/>
      <c r="O585" s="80"/>
      <c r="P585" s="80"/>
      <c r="Q585" s="80"/>
      <c r="R585" s="80"/>
      <c r="S585" s="80"/>
      <c r="T585" s="81"/>
      <c r="AT585" s="18" t="s">
        <v>247</v>
      </c>
      <c r="AU585" s="18" t="s">
        <v>81</v>
      </c>
    </row>
    <row r="586" s="12" customFormat="1">
      <c r="B586" s="233"/>
      <c r="C586" s="234"/>
      <c r="D586" s="229" t="s">
        <v>249</v>
      </c>
      <c r="E586" s="235" t="s">
        <v>19</v>
      </c>
      <c r="F586" s="236" t="s">
        <v>2709</v>
      </c>
      <c r="G586" s="234"/>
      <c r="H586" s="237">
        <v>0.073999999999999996</v>
      </c>
      <c r="I586" s="238"/>
      <c r="J586" s="234"/>
      <c r="K586" s="234"/>
      <c r="L586" s="239"/>
      <c r="M586" s="240"/>
      <c r="N586" s="241"/>
      <c r="O586" s="241"/>
      <c r="P586" s="241"/>
      <c r="Q586" s="241"/>
      <c r="R586" s="241"/>
      <c r="S586" s="241"/>
      <c r="T586" s="242"/>
      <c r="AT586" s="243" t="s">
        <v>249</v>
      </c>
      <c r="AU586" s="243" t="s">
        <v>81</v>
      </c>
      <c r="AV586" s="12" t="s">
        <v>81</v>
      </c>
      <c r="AW586" s="12" t="s">
        <v>33</v>
      </c>
      <c r="AX586" s="12" t="s">
        <v>79</v>
      </c>
      <c r="AY586" s="243" t="s">
        <v>236</v>
      </c>
    </row>
    <row r="587" s="1" customFormat="1" ht="16.5" customHeight="1">
      <c r="B587" s="39"/>
      <c r="C587" s="217" t="s">
        <v>2710</v>
      </c>
      <c r="D587" s="217" t="s">
        <v>238</v>
      </c>
      <c r="E587" s="218" t="s">
        <v>2711</v>
      </c>
      <c r="F587" s="219" t="s">
        <v>2712</v>
      </c>
      <c r="G587" s="220" t="s">
        <v>241</v>
      </c>
      <c r="H587" s="221">
        <v>228.84999999999999</v>
      </c>
      <c r="I587" s="222"/>
      <c r="J587" s="223">
        <f>ROUND(I587*H587,2)</f>
        <v>0</v>
      </c>
      <c r="K587" s="219" t="s">
        <v>242</v>
      </c>
      <c r="L587" s="44"/>
      <c r="M587" s="224" t="s">
        <v>19</v>
      </c>
      <c r="N587" s="225" t="s">
        <v>43</v>
      </c>
      <c r="O587" s="80"/>
      <c r="P587" s="226">
        <f>O587*H587</f>
        <v>0</v>
      </c>
      <c r="Q587" s="226">
        <v>0.00088000000000000003</v>
      </c>
      <c r="R587" s="226">
        <f>Q587*H587</f>
        <v>0.20138800000000001</v>
      </c>
      <c r="S587" s="226">
        <v>0</v>
      </c>
      <c r="T587" s="227">
        <f>S587*H587</f>
        <v>0</v>
      </c>
      <c r="AR587" s="18" t="s">
        <v>243</v>
      </c>
      <c r="AT587" s="18" t="s">
        <v>238</v>
      </c>
      <c r="AU587" s="18" t="s">
        <v>81</v>
      </c>
      <c r="AY587" s="18" t="s">
        <v>236</v>
      </c>
      <c r="BE587" s="228">
        <f>IF(N587="základní",J587,0)</f>
        <v>0</v>
      </c>
      <c r="BF587" s="228">
        <f>IF(N587="snížená",J587,0)</f>
        <v>0</v>
      </c>
      <c r="BG587" s="228">
        <f>IF(N587="zákl. přenesená",J587,0)</f>
        <v>0</v>
      </c>
      <c r="BH587" s="228">
        <f>IF(N587="sníž. přenesená",J587,0)</f>
        <v>0</v>
      </c>
      <c r="BI587" s="228">
        <f>IF(N587="nulová",J587,0)</f>
        <v>0</v>
      </c>
      <c r="BJ587" s="18" t="s">
        <v>79</v>
      </c>
      <c r="BK587" s="228">
        <f>ROUND(I587*H587,2)</f>
        <v>0</v>
      </c>
      <c r="BL587" s="18" t="s">
        <v>243</v>
      </c>
      <c r="BM587" s="18" t="s">
        <v>2713</v>
      </c>
    </row>
    <row r="588" s="1" customFormat="1">
      <c r="B588" s="39"/>
      <c r="C588" s="40"/>
      <c r="D588" s="229" t="s">
        <v>245</v>
      </c>
      <c r="E588" s="40"/>
      <c r="F588" s="230" t="s">
        <v>2714</v>
      </c>
      <c r="G588" s="40"/>
      <c r="H588" s="40"/>
      <c r="I588" s="144"/>
      <c r="J588" s="40"/>
      <c r="K588" s="40"/>
      <c r="L588" s="44"/>
      <c r="M588" s="231"/>
      <c r="N588" s="80"/>
      <c r="O588" s="80"/>
      <c r="P588" s="80"/>
      <c r="Q588" s="80"/>
      <c r="R588" s="80"/>
      <c r="S588" s="80"/>
      <c r="T588" s="81"/>
      <c r="AT588" s="18" t="s">
        <v>245</v>
      </c>
      <c r="AU588" s="18" t="s">
        <v>81</v>
      </c>
    </row>
    <row r="589" s="12" customFormat="1">
      <c r="B589" s="233"/>
      <c r="C589" s="234"/>
      <c r="D589" s="229" t="s">
        <v>249</v>
      </c>
      <c r="E589" s="235" t="s">
        <v>19</v>
      </c>
      <c r="F589" s="236" t="s">
        <v>2715</v>
      </c>
      <c r="G589" s="234"/>
      <c r="H589" s="237">
        <v>228.84999999999999</v>
      </c>
      <c r="I589" s="238"/>
      <c r="J589" s="234"/>
      <c r="K589" s="234"/>
      <c r="L589" s="239"/>
      <c r="M589" s="240"/>
      <c r="N589" s="241"/>
      <c r="O589" s="241"/>
      <c r="P589" s="241"/>
      <c r="Q589" s="241"/>
      <c r="R589" s="241"/>
      <c r="S589" s="241"/>
      <c r="T589" s="242"/>
      <c r="AT589" s="243" t="s">
        <v>249</v>
      </c>
      <c r="AU589" s="243" t="s">
        <v>81</v>
      </c>
      <c r="AV589" s="12" t="s">
        <v>81</v>
      </c>
      <c r="AW589" s="12" t="s">
        <v>33</v>
      </c>
      <c r="AX589" s="12" t="s">
        <v>79</v>
      </c>
      <c r="AY589" s="243" t="s">
        <v>236</v>
      </c>
    </row>
    <row r="590" s="1" customFormat="1" ht="16.5" customHeight="1">
      <c r="B590" s="39"/>
      <c r="C590" s="217" t="s">
        <v>1122</v>
      </c>
      <c r="D590" s="217" t="s">
        <v>238</v>
      </c>
      <c r="E590" s="218" t="s">
        <v>2716</v>
      </c>
      <c r="F590" s="219" t="s">
        <v>2717</v>
      </c>
      <c r="G590" s="220" t="s">
        <v>241</v>
      </c>
      <c r="H590" s="221">
        <v>228.84999999999999</v>
      </c>
      <c r="I590" s="222"/>
      <c r="J590" s="223">
        <f>ROUND(I590*H590,2)</f>
        <v>0</v>
      </c>
      <c r="K590" s="219" t="s">
        <v>242</v>
      </c>
      <c r="L590" s="44"/>
      <c r="M590" s="224" t="s">
        <v>19</v>
      </c>
      <c r="N590" s="225" t="s">
        <v>43</v>
      </c>
      <c r="O590" s="80"/>
      <c r="P590" s="226">
        <f>O590*H590</f>
        <v>0</v>
      </c>
      <c r="Q590" s="226">
        <v>0</v>
      </c>
      <c r="R590" s="226">
        <f>Q590*H590</f>
        <v>0</v>
      </c>
      <c r="S590" s="226">
        <v>0</v>
      </c>
      <c r="T590" s="227">
        <f>S590*H590</f>
        <v>0</v>
      </c>
      <c r="AR590" s="18" t="s">
        <v>243</v>
      </c>
      <c r="AT590" s="18" t="s">
        <v>238</v>
      </c>
      <c r="AU590" s="18" t="s">
        <v>81</v>
      </c>
      <c r="AY590" s="18" t="s">
        <v>236</v>
      </c>
      <c r="BE590" s="228">
        <f>IF(N590="základní",J590,0)</f>
        <v>0</v>
      </c>
      <c r="BF590" s="228">
        <f>IF(N590="snížená",J590,0)</f>
        <v>0</v>
      </c>
      <c r="BG590" s="228">
        <f>IF(N590="zákl. přenesená",J590,0)</f>
        <v>0</v>
      </c>
      <c r="BH590" s="228">
        <f>IF(N590="sníž. přenesená",J590,0)</f>
        <v>0</v>
      </c>
      <c r="BI590" s="228">
        <f>IF(N590="nulová",J590,0)</f>
        <v>0</v>
      </c>
      <c r="BJ590" s="18" t="s">
        <v>79</v>
      </c>
      <c r="BK590" s="228">
        <f>ROUND(I590*H590,2)</f>
        <v>0</v>
      </c>
      <c r="BL590" s="18" t="s">
        <v>243</v>
      </c>
      <c r="BM590" s="18" t="s">
        <v>2718</v>
      </c>
    </row>
    <row r="591" s="1" customFormat="1">
      <c r="B591" s="39"/>
      <c r="C591" s="40"/>
      <c r="D591" s="229" t="s">
        <v>245</v>
      </c>
      <c r="E591" s="40"/>
      <c r="F591" s="230" t="s">
        <v>2719</v>
      </c>
      <c r="G591" s="40"/>
      <c r="H591" s="40"/>
      <c r="I591" s="144"/>
      <c r="J591" s="40"/>
      <c r="K591" s="40"/>
      <c r="L591" s="44"/>
      <c r="M591" s="231"/>
      <c r="N591" s="80"/>
      <c r="O591" s="80"/>
      <c r="P591" s="80"/>
      <c r="Q591" s="80"/>
      <c r="R591" s="80"/>
      <c r="S591" s="80"/>
      <c r="T591" s="81"/>
      <c r="AT591" s="18" t="s">
        <v>245</v>
      </c>
      <c r="AU591" s="18" t="s">
        <v>81</v>
      </c>
    </row>
    <row r="592" s="1" customFormat="1" ht="16.5" customHeight="1">
      <c r="B592" s="39"/>
      <c r="C592" s="217" t="s">
        <v>2720</v>
      </c>
      <c r="D592" s="217" t="s">
        <v>238</v>
      </c>
      <c r="E592" s="218" t="s">
        <v>2721</v>
      </c>
      <c r="F592" s="219" t="s">
        <v>2722</v>
      </c>
      <c r="G592" s="220" t="s">
        <v>241</v>
      </c>
      <c r="H592" s="221">
        <v>228.84999999999999</v>
      </c>
      <c r="I592" s="222"/>
      <c r="J592" s="223">
        <f>ROUND(I592*H592,2)</f>
        <v>0</v>
      </c>
      <c r="K592" s="219" t="s">
        <v>242</v>
      </c>
      <c r="L592" s="44"/>
      <c r="M592" s="224" t="s">
        <v>19</v>
      </c>
      <c r="N592" s="225" t="s">
        <v>43</v>
      </c>
      <c r="O592" s="80"/>
      <c r="P592" s="226">
        <f>O592*H592</f>
        <v>0</v>
      </c>
      <c r="Q592" s="226">
        <v>0</v>
      </c>
      <c r="R592" s="226">
        <f>Q592*H592</f>
        <v>0</v>
      </c>
      <c r="S592" s="226">
        <v>0</v>
      </c>
      <c r="T592" s="227">
        <f>S592*H592</f>
        <v>0</v>
      </c>
      <c r="AR592" s="18" t="s">
        <v>243</v>
      </c>
      <c r="AT592" s="18" t="s">
        <v>238</v>
      </c>
      <c r="AU592" s="18" t="s">
        <v>81</v>
      </c>
      <c r="AY592" s="18" t="s">
        <v>236</v>
      </c>
      <c r="BE592" s="228">
        <f>IF(N592="základní",J592,0)</f>
        <v>0</v>
      </c>
      <c r="BF592" s="228">
        <f>IF(N592="snížená",J592,0)</f>
        <v>0</v>
      </c>
      <c r="BG592" s="228">
        <f>IF(N592="zákl. přenesená",J592,0)</f>
        <v>0</v>
      </c>
      <c r="BH592" s="228">
        <f>IF(N592="sníž. přenesená",J592,0)</f>
        <v>0</v>
      </c>
      <c r="BI592" s="228">
        <f>IF(N592="nulová",J592,0)</f>
        <v>0</v>
      </c>
      <c r="BJ592" s="18" t="s">
        <v>79</v>
      </c>
      <c r="BK592" s="228">
        <f>ROUND(I592*H592,2)</f>
        <v>0</v>
      </c>
      <c r="BL592" s="18" t="s">
        <v>243</v>
      </c>
      <c r="BM592" s="18" t="s">
        <v>2723</v>
      </c>
    </row>
    <row r="593" s="1" customFormat="1">
      <c r="B593" s="39"/>
      <c r="C593" s="40"/>
      <c r="D593" s="229" t="s">
        <v>245</v>
      </c>
      <c r="E593" s="40"/>
      <c r="F593" s="230" t="s">
        <v>2724</v>
      </c>
      <c r="G593" s="40"/>
      <c r="H593" s="40"/>
      <c r="I593" s="144"/>
      <c r="J593" s="40"/>
      <c r="K593" s="40"/>
      <c r="L593" s="44"/>
      <c r="M593" s="231"/>
      <c r="N593" s="80"/>
      <c r="O593" s="80"/>
      <c r="P593" s="80"/>
      <c r="Q593" s="80"/>
      <c r="R593" s="80"/>
      <c r="S593" s="80"/>
      <c r="T593" s="81"/>
      <c r="AT593" s="18" t="s">
        <v>245</v>
      </c>
      <c r="AU593" s="18" t="s">
        <v>81</v>
      </c>
    </row>
    <row r="594" s="1" customFormat="1" ht="16.5" customHeight="1">
      <c r="B594" s="39"/>
      <c r="C594" s="217" t="s">
        <v>1125</v>
      </c>
      <c r="D594" s="217" t="s">
        <v>238</v>
      </c>
      <c r="E594" s="218" t="s">
        <v>2725</v>
      </c>
      <c r="F594" s="219" t="s">
        <v>2726</v>
      </c>
      <c r="G594" s="220" t="s">
        <v>276</v>
      </c>
      <c r="H594" s="221">
        <v>60</v>
      </c>
      <c r="I594" s="222"/>
      <c r="J594" s="223">
        <f>ROUND(I594*H594,2)</f>
        <v>0</v>
      </c>
      <c r="K594" s="219" t="s">
        <v>242</v>
      </c>
      <c r="L594" s="44"/>
      <c r="M594" s="224" t="s">
        <v>19</v>
      </c>
      <c r="N594" s="225" t="s">
        <v>43</v>
      </c>
      <c r="O594" s="80"/>
      <c r="P594" s="226">
        <f>O594*H594</f>
        <v>0</v>
      </c>
      <c r="Q594" s="226">
        <v>2.0000000000000002E-05</v>
      </c>
      <c r="R594" s="226">
        <f>Q594*H594</f>
        <v>0.0012000000000000001</v>
      </c>
      <c r="S594" s="226">
        <v>0</v>
      </c>
      <c r="T594" s="227">
        <f>S594*H594</f>
        <v>0</v>
      </c>
      <c r="AR594" s="18" t="s">
        <v>243</v>
      </c>
      <c r="AT594" s="18" t="s">
        <v>238</v>
      </c>
      <c r="AU594" s="18" t="s">
        <v>81</v>
      </c>
      <c r="AY594" s="18" t="s">
        <v>236</v>
      </c>
      <c r="BE594" s="228">
        <f>IF(N594="základní",J594,0)</f>
        <v>0</v>
      </c>
      <c r="BF594" s="228">
        <f>IF(N594="snížená",J594,0)</f>
        <v>0</v>
      </c>
      <c r="BG594" s="228">
        <f>IF(N594="zákl. přenesená",J594,0)</f>
        <v>0</v>
      </c>
      <c r="BH594" s="228">
        <f>IF(N594="sníž. přenesená",J594,0)</f>
        <v>0</v>
      </c>
      <c r="BI594" s="228">
        <f>IF(N594="nulová",J594,0)</f>
        <v>0</v>
      </c>
      <c r="BJ594" s="18" t="s">
        <v>79</v>
      </c>
      <c r="BK594" s="228">
        <f>ROUND(I594*H594,2)</f>
        <v>0</v>
      </c>
      <c r="BL594" s="18" t="s">
        <v>243</v>
      </c>
      <c r="BM594" s="18" t="s">
        <v>2727</v>
      </c>
    </row>
    <row r="595" s="1" customFormat="1">
      <c r="B595" s="39"/>
      <c r="C595" s="40"/>
      <c r="D595" s="229" t="s">
        <v>245</v>
      </c>
      <c r="E595" s="40"/>
      <c r="F595" s="230" t="s">
        <v>2728</v>
      </c>
      <c r="G595" s="40"/>
      <c r="H595" s="40"/>
      <c r="I595" s="144"/>
      <c r="J595" s="40"/>
      <c r="K595" s="40"/>
      <c r="L595" s="44"/>
      <c r="M595" s="231"/>
      <c r="N595" s="80"/>
      <c r="O595" s="80"/>
      <c r="P595" s="80"/>
      <c r="Q595" s="80"/>
      <c r="R595" s="80"/>
      <c r="S595" s="80"/>
      <c r="T595" s="81"/>
      <c r="AT595" s="18" t="s">
        <v>245</v>
      </c>
      <c r="AU595" s="18" t="s">
        <v>81</v>
      </c>
    </row>
    <row r="596" s="1" customFormat="1">
      <c r="B596" s="39"/>
      <c r="C596" s="40"/>
      <c r="D596" s="229" t="s">
        <v>247</v>
      </c>
      <c r="E596" s="40"/>
      <c r="F596" s="232" t="s">
        <v>2729</v>
      </c>
      <c r="G596" s="40"/>
      <c r="H596" s="40"/>
      <c r="I596" s="144"/>
      <c r="J596" s="40"/>
      <c r="K596" s="40"/>
      <c r="L596" s="44"/>
      <c r="M596" s="231"/>
      <c r="N596" s="80"/>
      <c r="O596" s="80"/>
      <c r="P596" s="80"/>
      <c r="Q596" s="80"/>
      <c r="R596" s="80"/>
      <c r="S596" s="80"/>
      <c r="T596" s="81"/>
      <c r="AT596" s="18" t="s">
        <v>247</v>
      </c>
      <c r="AU596" s="18" t="s">
        <v>81</v>
      </c>
    </row>
    <row r="597" s="12" customFormat="1">
      <c r="B597" s="233"/>
      <c r="C597" s="234"/>
      <c r="D597" s="229" t="s">
        <v>249</v>
      </c>
      <c r="E597" s="235" t="s">
        <v>19</v>
      </c>
      <c r="F597" s="236" t="s">
        <v>2730</v>
      </c>
      <c r="G597" s="234"/>
      <c r="H597" s="237">
        <v>60</v>
      </c>
      <c r="I597" s="238"/>
      <c r="J597" s="234"/>
      <c r="K597" s="234"/>
      <c r="L597" s="239"/>
      <c r="M597" s="240"/>
      <c r="N597" s="241"/>
      <c r="O597" s="241"/>
      <c r="P597" s="241"/>
      <c r="Q597" s="241"/>
      <c r="R597" s="241"/>
      <c r="S597" s="241"/>
      <c r="T597" s="242"/>
      <c r="AT597" s="243" t="s">
        <v>249</v>
      </c>
      <c r="AU597" s="243" t="s">
        <v>81</v>
      </c>
      <c r="AV597" s="12" t="s">
        <v>81</v>
      </c>
      <c r="AW597" s="12" t="s">
        <v>33</v>
      </c>
      <c r="AX597" s="12" t="s">
        <v>79</v>
      </c>
      <c r="AY597" s="243" t="s">
        <v>236</v>
      </c>
    </row>
    <row r="598" s="11" customFormat="1" ht="22.8" customHeight="1">
      <c r="B598" s="201"/>
      <c r="C598" s="202"/>
      <c r="D598" s="203" t="s">
        <v>71</v>
      </c>
      <c r="E598" s="215" t="s">
        <v>582</v>
      </c>
      <c r="F598" s="215" t="s">
        <v>583</v>
      </c>
      <c r="G598" s="202"/>
      <c r="H598" s="202"/>
      <c r="I598" s="205"/>
      <c r="J598" s="216">
        <f>BK598</f>
        <v>0</v>
      </c>
      <c r="K598" s="202"/>
      <c r="L598" s="207"/>
      <c r="M598" s="208"/>
      <c r="N598" s="209"/>
      <c r="O598" s="209"/>
      <c r="P598" s="210">
        <f>SUM(P599:P610)</f>
        <v>0</v>
      </c>
      <c r="Q598" s="209"/>
      <c r="R598" s="210">
        <f>SUM(R599:R610)</f>
        <v>0</v>
      </c>
      <c r="S598" s="209"/>
      <c r="T598" s="211">
        <f>SUM(T599:T610)</f>
        <v>0</v>
      </c>
      <c r="AR598" s="212" t="s">
        <v>79</v>
      </c>
      <c r="AT598" s="213" t="s">
        <v>71</v>
      </c>
      <c r="AU598" s="213" t="s">
        <v>79</v>
      </c>
      <c r="AY598" s="212" t="s">
        <v>236</v>
      </c>
      <c r="BK598" s="214">
        <f>SUM(BK599:BK610)</f>
        <v>0</v>
      </c>
    </row>
    <row r="599" s="1" customFormat="1" ht="16.5" customHeight="1">
      <c r="B599" s="39"/>
      <c r="C599" s="217" t="s">
        <v>2731</v>
      </c>
      <c r="D599" s="217" t="s">
        <v>238</v>
      </c>
      <c r="E599" s="218" t="s">
        <v>602</v>
      </c>
      <c r="F599" s="219" t="s">
        <v>603</v>
      </c>
      <c r="G599" s="220" t="s">
        <v>256</v>
      </c>
      <c r="H599" s="221">
        <v>22.047999999999998</v>
      </c>
      <c r="I599" s="222"/>
      <c r="J599" s="223">
        <f>ROUND(I599*H599,2)</f>
        <v>0</v>
      </c>
      <c r="K599" s="219" t="s">
        <v>242</v>
      </c>
      <c r="L599" s="44"/>
      <c r="M599" s="224" t="s">
        <v>19</v>
      </c>
      <c r="N599" s="225" t="s">
        <v>43</v>
      </c>
      <c r="O599" s="80"/>
      <c r="P599" s="226">
        <f>O599*H599</f>
        <v>0</v>
      </c>
      <c r="Q599" s="226">
        <v>0</v>
      </c>
      <c r="R599" s="226">
        <f>Q599*H599</f>
        <v>0</v>
      </c>
      <c r="S599" s="226">
        <v>0</v>
      </c>
      <c r="T599" s="227">
        <f>S599*H599</f>
        <v>0</v>
      </c>
      <c r="AR599" s="18" t="s">
        <v>243</v>
      </c>
      <c r="AT599" s="18" t="s">
        <v>238</v>
      </c>
      <c r="AU599" s="18" t="s">
        <v>81</v>
      </c>
      <c r="AY599" s="18" t="s">
        <v>236</v>
      </c>
      <c r="BE599" s="228">
        <f>IF(N599="základní",J599,0)</f>
        <v>0</v>
      </c>
      <c r="BF599" s="228">
        <f>IF(N599="snížená",J599,0)</f>
        <v>0</v>
      </c>
      <c r="BG599" s="228">
        <f>IF(N599="zákl. přenesená",J599,0)</f>
        <v>0</v>
      </c>
      <c r="BH599" s="228">
        <f>IF(N599="sníž. přenesená",J599,0)</f>
        <v>0</v>
      </c>
      <c r="BI599" s="228">
        <f>IF(N599="nulová",J599,0)</f>
        <v>0</v>
      </c>
      <c r="BJ599" s="18" t="s">
        <v>79</v>
      </c>
      <c r="BK599" s="228">
        <f>ROUND(I599*H599,2)</f>
        <v>0</v>
      </c>
      <c r="BL599" s="18" t="s">
        <v>243</v>
      </c>
      <c r="BM599" s="18" t="s">
        <v>2732</v>
      </c>
    </row>
    <row r="600" s="1" customFormat="1">
      <c r="B600" s="39"/>
      <c r="C600" s="40"/>
      <c r="D600" s="229" t="s">
        <v>245</v>
      </c>
      <c r="E600" s="40"/>
      <c r="F600" s="230" t="s">
        <v>605</v>
      </c>
      <c r="G600" s="40"/>
      <c r="H600" s="40"/>
      <c r="I600" s="144"/>
      <c r="J600" s="40"/>
      <c r="K600" s="40"/>
      <c r="L600" s="44"/>
      <c r="M600" s="231"/>
      <c r="N600" s="80"/>
      <c r="O600" s="80"/>
      <c r="P600" s="80"/>
      <c r="Q600" s="80"/>
      <c r="R600" s="80"/>
      <c r="S600" s="80"/>
      <c r="T600" s="81"/>
      <c r="AT600" s="18" t="s">
        <v>245</v>
      </c>
      <c r="AU600" s="18" t="s">
        <v>81</v>
      </c>
    </row>
    <row r="601" s="1" customFormat="1">
      <c r="B601" s="39"/>
      <c r="C601" s="40"/>
      <c r="D601" s="229" t="s">
        <v>247</v>
      </c>
      <c r="E601" s="40"/>
      <c r="F601" s="232" t="s">
        <v>2733</v>
      </c>
      <c r="G601" s="40"/>
      <c r="H601" s="40"/>
      <c r="I601" s="144"/>
      <c r="J601" s="40"/>
      <c r="K601" s="40"/>
      <c r="L601" s="44"/>
      <c r="M601" s="231"/>
      <c r="N601" s="80"/>
      <c r="O601" s="80"/>
      <c r="P601" s="80"/>
      <c r="Q601" s="80"/>
      <c r="R601" s="80"/>
      <c r="S601" s="80"/>
      <c r="T601" s="81"/>
      <c r="AT601" s="18" t="s">
        <v>247</v>
      </c>
      <c r="AU601" s="18" t="s">
        <v>81</v>
      </c>
    </row>
    <row r="602" s="1" customFormat="1" ht="16.5" customHeight="1">
      <c r="B602" s="39"/>
      <c r="C602" s="217" t="s">
        <v>1126</v>
      </c>
      <c r="D602" s="217" t="s">
        <v>238</v>
      </c>
      <c r="E602" s="218" t="s">
        <v>2734</v>
      </c>
      <c r="F602" s="219" t="s">
        <v>2735</v>
      </c>
      <c r="G602" s="220" t="s">
        <v>256</v>
      </c>
      <c r="H602" s="221">
        <v>22.047999999999998</v>
      </c>
      <c r="I602" s="222"/>
      <c r="J602" s="223">
        <f>ROUND(I602*H602,2)</f>
        <v>0</v>
      </c>
      <c r="K602" s="219" t="s">
        <v>242</v>
      </c>
      <c r="L602" s="44"/>
      <c r="M602" s="224" t="s">
        <v>19</v>
      </c>
      <c r="N602" s="225" t="s">
        <v>43</v>
      </c>
      <c r="O602" s="80"/>
      <c r="P602" s="226">
        <f>O602*H602</f>
        <v>0</v>
      </c>
      <c r="Q602" s="226">
        <v>0</v>
      </c>
      <c r="R602" s="226">
        <f>Q602*H602</f>
        <v>0</v>
      </c>
      <c r="S602" s="226">
        <v>0</v>
      </c>
      <c r="T602" s="227">
        <f>S602*H602</f>
        <v>0</v>
      </c>
      <c r="AR602" s="18" t="s">
        <v>243</v>
      </c>
      <c r="AT602" s="18" t="s">
        <v>238</v>
      </c>
      <c r="AU602" s="18" t="s">
        <v>81</v>
      </c>
      <c r="AY602" s="18" t="s">
        <v>236</v>
      </c>
      <c r="BE602" s="228">
        <f>IF(N602="základní",J602,0)</f>
        <v>0</v>
      </c>
      <c r="BF602" s="228">
        <f>IF(N602="snížená",J602,0)</f>
        <v>0</v>
      </c>
      <c r="BG602" s="228">
        <f>IF(N602="zákl. přenesená",J602,0)</f>
        <v>0</v>
      </c>
      <c r="BH602" s="228">
        <f>IF(N602="sníž. přenesená",J602,0)</f>
        <v>0</v>
      </c>
      <c r="BI602" s="228">
        <f>IF(N602="nulová",J602,0)</f>
        <v>0</v>
      </c>
      <c r="BJ602" s="18" t="s">
        <v>79</v>
      </c>
      <c r="BK602" s="228">
        <f>ROUND(I602*H602,2)</f>
        <v>0</v>
      </c>
      <c r="BL602" s="18" t="s">
        <v>243</v>
      </c>
      <c r="BM602" s="18" t="s">
        <v>2736</v>
      </c>
    </row>
    <row r="603" s="1" customFormat="1">
      <c r="B603" s="39"/>
      <c r="C603" s="40"/>
      <c r="D603" s="229" t="s">
        <v>245</v>
      </c>
      <c r="E603" s="40"/>
      <c r="F603" s="230" t="s">
        <v>2737</v>
      </c>
      <c r="G603" s="40"/>
      <c r="H603" s="40"/>
      <c r="I603" s="144"/>
      <c r="J603" s="40"/>
      <c r="K603" s="40"/>
      <c r="L603" s="44"/>
      <c r="M603" s="231"/>
      <c r="N603" s="80"/>
      <c r="O603" s="80"/>
      <c r="P603" s="80"/>
      <c r="Q603" s="80"/>
      <c r="R603" s="80"/>
      <c r="S603" s="80"/>
      <c r="T603" s="81"/>
      <c r="AT603" s="18" t="s">
        <v>245</v>
      </c>
      <c r="AU603" s="18" t="s">
        <v>81</v>
      </c>
    </row>
    <row r="604" s="1" customFormat="1">
      <c r="B604" s="39"/>
      <c r="C604" s="40"/>
      <c r="D604" s="229" t="s">
        <v>247</v>
      </c>
      <c r="E604" s="40"/>
      <c r="F604" s="232" t="s">
        <v>2738</v>
      </c>
      <c r="G604" s="40"/>
      <c r="H604" s="40"/>
      <c r="I604" s="144"/>
      <c r="J604" s="40"/>
      <c r="K604" s="40"/>
      <c r="L604" s="44"/>
      <c r="M604" s="231"/>
      <c r="N604" s="80"/>
      <c r="O604" s="80"/>
      <c r="P604" s="80"/>
      <c r="Q604" s="80"/>
      <c r="R604" s="80"/>
      <c r="S604" s="80"/>
      <c r="T604" s="81"/>
      <c r="AT604" s="18" t="s">
        <v>247</v>
      </c>
      <c r="AU604" s="18" t="s">
        <v>81</v>
      </c>
    </row>
    <row r="605" s="1" customFormat="1" ht="16.5" customHeight="1">
      <c r="B605" s="39"/>
      <c r="C605" s="217" t="s">
        <v>2739</v>
      </c>
      <c r="D605" s="217" t="s">
        <v>238</v>
      </c>
      <c r="E605" s="218" t="s">
        <v>2740</v>
      </c>
      <c r="F605" s="219" t="s">
        <v>2741</v>
      </c>
      <c r="G605" s="220" t="s">
        <v>256</v>
      </c>
      <c r="H605" s="221">
        <v>418.91199999999998</v>
      </c>
      <c r="I605" s="222"/>
      <c r="J605" s="223">
        <f>ROUND(I605*H605,2)</f>
        <v>0</v>
      </c>
      <c r="K605" s="219" t="s">
        <v>242</v>
      </c>
      <c r="L605" s="44"/>
      <c r="M605" s="224" t="s">
        <v>19</v>
      </c>
      <c r="N605" s="225" t="s">
        <v>43</v>
      </c>
      <c r="O605" s="80"/>
      <c r="P605" s="226">
        <f>O605*H605</f>
        <v>0</v>
      </c>
      <c r="Q605" s="226">
        <v>0</v>
      </c>
      <c r="R605" s="226">
        <f>Q605*H605</f>
        <v>0</v>
      </c>
      <c r="S605" s="226">
        <v>0</v>
      </c>
      <c r="T605" s="227">
        <f>S605*H605</f>
        <v>0</v>
      </c>
      <c r="AR605" s="18" t="s">
        <v>243</v>
      </c>
      <c r="AT605" s="18" t="s">
        <v>238</v>
      </c>
      <c r="AU605" s="18" t="s">
        <v>81</v>
      </c>
      <c r="AY605" s="18" t="s">
        <v>236</v>
      </c>
      <c r="BE605" s="228">
        <f>IF(N605="základní",J605,0)</f>
        <v>0</v>
      </c>
      <c r="BF605" s="228">
        <f>IF(N605="snížená",J605,0)</f>
        <v>0</v>
      </c>
      <c r="BG605" s="228">
        <f>IF(N605="zákl. přenesená",J605,0)</f>
        <v>0</v>
      </c>
      <c r="BH605" s="228">
        <f>IF(N605="sníž. přenesená",J605,0)</f>
        <v>0</v>
      </c>
      <c r="BI605" s="228">
        <f>IF(N605="nulová",J605,0)</f>
        <v>0</v>
      </c>
      <c r="BJ605" s="18" t="s">
        <v>79</v>
      </c>
      <c r="BK605" s="228">
        <f>ROUND(I605*H605,2)</f>
        <v>0</v>
      </c>
      <c r="BL605" s="18" t="s">
        <v>243</v>
      </c>
      <c r="BM605" s="18" t="s">
        <v>2742</v>
      </c>
    </row>
    <row r="606" s="1" customFormat="1">
      <c r="B606" s="39"/>
      <c r="C606" s="40"/>
      <c r="D606" s="229" t="s">
        <v>245</v>
      </c>
      <c r="E606" s="40"/>
      <c r="F606" s="230" t="s">
        <v>2743</v>
      </c>
      <c r="G606" s="40"/>
      <c r="H606" s="40"/>
      <c r="I606" s="144"/>
      <c r="J606" s="40"/>
      <c r="K606" s="40"/>
      <c r="L606" s="44"/>
      <c r="M606" s="231"/>
      <c r="N606" s="80"/>
      <c r="O606" s="80"/>
      <c r="P606" s="80"/>
      <c r="Q606" s="80"/>
      <c r="R606" s="80"/>
      <c r="S606" s="80"/>
      <c r="T606" s="81"/>
      <c r="AT606" s="18" t="s">
        <v>245</v>
      </c>
      <c r="AU606" s="18" t="s">
        <v>81</v>
      </c>
    </row>
    <row r="607" s="1" customFormat="1">
      <c r="B607" s="39"/>
      <c r="C607" s="40"/>
      <c r="D607" s="229" t="s">
        <v>247</v>
      </c>
      <c r="E607" s="40"/>
      <c r="F607" s="232" t="s">
        <v>2744</v>
      </c>
      <c r="G607" s="40"/>
      <c r="H607" s="40"/>
      <c r="I607" s="144"/>
      <c r="J607" s="40"/>
      <c r="K607" s="40"/>
      <c r="L607" s="44"/>
      <c r="M607" s="231"/>
      <c r="N607" s="80"/>
      <c r="O607" s="80"/>
      <c r="P607" s="80"/>
      <c r="Q607" s="80"/>
      <c r="R607" s="80"/>
      <c r="S607" s="80"/>
      <c r="T607" s="81"/>
      <c r="AT607" s="18" t="s">
        <v>247</v>
      </c>
      <c r="AU607" s="18" t="s">
        <v>81</v>
      </c>
    </row>
    <row r="608" s="12" customFormat="1">
      <c r="B608" s="233"/>
      <c r="C608" s="234"/>
      <c r="D608" s="229" t="s">
        <v>249</v>
      </c>
      <c r="E608" s="234"/>
      <c r="F608" s="236" t="s">
        <v>2745</v>
      </c>
      <c r="G608" s="234"/>
      <c r="H608" s="237">
        <v>418.91199999999998</v>
      </c>
      <c r="I608" s="238"/>
      <c r="J608" s="234"/>
      <c r="K608" s="234"/>
      <c r="L608" s="239"/>
      <c r="M608" s="240"/>
      <c r="N608" s="241"/>
      <c r="O608" s="241"/>
      <c r="P608" s="241"/>
      <c r="Q608" s="241"/>
      <c r="R608" s="241"/>
      <c r="S608" s="241"/>
      <c r="T608" s="242"/>
      <c r="AT608" s="243" t="s">
        <v>249</v>
      </c>
      <c r="AU608" s="243" t="s">
        <v>81</v>
      </c>
      <c r="AV608" s="12" t="s">
        <v>81</v>
      </c>
      <c r="AW608" s="12" t="s">
        <v>4</v>
      </c>
      <c r="AX608" s="12" t="s">
        <v>79</v>
      </c>
      <c r="AY608" s="243" t="s">
        <v>236</v>
      </c>
    </row>
    <row r="609" s="1" customFormat="1" ht="16.5" customHeight="1">
      <c r="B609" s="39"/>
      <c r="C609" s="217" t="s">
        <v>1129</v>
      </c>
      <c r="D609" s="217" t="s">
        <v>238</v>
      </c>
      <c r="E609" s="218" t="s">
        <v>2746</v>
      </c>
      <c r="F609" s="219" t="s">
        <v>2747</v>
      </c>
      <c r="G609" s="220" t="s">
        <v>256</v>
      </c>
      <c r="H609" s="221">
        <v>22.047999999999998</v>
      </c>
      <c r="I609" s="222"/>
      <c r="J609" s="223">
        <f>ROUND(I609*H609,2)</f>
        <v>0</v>
      </c>
      <c r="K609" s="219" t="s">
        <v>242</v>
      </c>
      <c r="L609" s="44"/>
      <c r="M609" s="224" t="s">
        <v>19</v>
      </c>
      <c r="N609" s="225" t="s">
        <v>43</v>
      </c>
      <c r="O609" s="80"/>
      <c r="P609" s="226">
        <f>O609*H609</f>
        <v>0</v>
      </c>
      <c r="Q609" s="226">
        <v>0</v>
      </c>
      <c r="R609" s="226">
        <f>Q609*H609</f>
        <v>0</v>
      </c>
      <c r="S609" s="226">
        <v>0</v>
      </c>
      <c r="T609" s="227">
        <f>S609*H609</f>
        <v>0</v>
      </c>
      <c r="AR609" s="18" t="s">
        <v>243</v>
      </c>
      <c r="AT609" s="18" t="s">
        <v>238</v>
      </c>
      <c r="AU609" s="18" t="s">
        <v>81</v>
      </c>
      <c r="AY609" s="18" t="s">
        <v>236</v>
      </c>
      <c r="BE609" s="228">
        <f>IF(N609="základní",J609,0)</f>
        <v>0</v>
      </c>
      <c r="BF609" s="228">
        <f>IF(N609="snížená",J609,0)</f>
        <v>0</v>
      </c>
      <c r="BG609" s="228">
        <f>IF(N609="zákl. přenesená",J609,0)</f>
        <v>0</v>
      </c>
      <c r="BH609" s="228">
        <f>IF(N609="sníž. přenesená",J609,0)</f>
        <v>0</v>
      </c>
      <c r="BI609" s="228">
        <f>IF(N609="nulová",J609,0)</f>
        <v>0</v>
      </c>
      <c r="BJ609" s="18" t="s">
        <v>79</v>
      </c>
      <c r="BK609" s="228">
        <f>ROUND(I609*H609,2)</f>
        <v>0</v>
      </c>
      <c r="BL609" s="18" t="s">
        <v>243</v>
      </c>
      <c r="BM609" s="18" t="s">
        <v>2748</v>
      </c>
    </row>
    <row r="610" s="1" customFormat="1">
      <c r="B610" s="39"/>
      <c r="C610" s="40"/>
      <c r="D610" s="229" t="s">
        <v>245</v>
      </c>
      <c r="E610" s="40"/>
      <c r="F610" s="230" t="s">
        <v>2749</v>
      </c>
      <c r="G610" s="40"/>
      <c r="H610" s="40"/>
      <c r="I610" s="144"/>
      <c r="J610" s="40"/>
      <c r="K610" s="40"/>
      <c r="L610" s="44"/>
      <c r="M610" s="231"/>
      <c r="N610" s="80"/>
      <c r="O610" s="80"/>
      <c r="P610" s="80"/>
      <c r="Q610" s="80"/>
      <c r="R610" s="80"/>
      <c r="S610" s="80"/>
      <c r="T610" s="81"/>
      <c r="AT610" s="18" t="s">
        <v>245</v>
      </c>
      <c r="AU610" s="18" t="s">
        <v>81</v>
      </c>
    </row>
    <row r="611" s="11" customFormat="1" ht="22.8" customHeight="1">
      <c r="B611" s="201"/>
      <c r="C611" s="202"/>
      <c r="D611" s="203" t="s">
        <v>71</v>
      </c>
      <c r="E611" s="215" t="s">
        <v>329</v>
      </c>
      <c r="F611" s="215" t="s">
        <v>330</v>
      </c>
      <c r="G611" s="202"/>
      <c r="H611" s="202"/>
      <c r="I611" s="205"/>
      <c r="J611" s="216">
        <f>BK611</f>
        <v>0</v>
      </c>
      <c r="K611" s="202"/>
      <c r="L611" s="207"/>
      <c r="M611" s="208"/>
      <c r="N611" s="209"/>
      <c r="O611" s="209"/>
      <c r="P611" s="210">
        <f>SUM(P612:P615)</f>
        <v>0</v>
      </c>
      <c r="Q611" s="209"/>
      <c r="R611" s="210">
        <f>SUM(R612:R615)</f>
        <v>0</v>
      </c>
      <c r="S611" s="209"/>
      <c r="T611" s="211">
        <f>SUM(T612:T615)</f>
        <v>0</v>
      </c>
      <c r="AR611" s="212" t="s">
        <v>79</v>
      </c>
      <c r="AT611" s="213" t="s">
        <v>71</v>
      </c>
      <c r="AU611" s="213" t="s">
        <v>79</v>
      </c>
      <c r="AY611" s="212" t="s">
        <v>236</v>
      </c>
      <c r="BK611" s="214">
        <f>SUM(BK612:BK615)</f>
        <v>0</v>
      </c>
    </row>
    <row r="612" s="1" customFormat="1" ht="16.5" customHeight="1">
      <c r="B612" s="39"/>
      <c r="C612" s="217" t="s">
        <v>2750</v>
      </c>
      <c r="D612" s="217" t="s">
        <v>238</v>
      </c>
      <c r="E612" s="218" t="s">
        <v>656</v>
      </c>
      <c r="F612" s="219" t="s">
        <v>657</v>
      </c>
      <c r="G612" s="220" t="s">
        <v>256</v>
      </c>
      <c r="H612" s="221">
        <v>460.78899999999999</v>
      </c>
      <c r="I612" s="222"/>
      <c r="J612" s="223">
        <f>ROUND(I612*H612,2)</f>
        <v>0</v>
      </c>
      <c r="K612" s="219" t="s">
        <v>242</v>
      </c>
      <c r="L612" s="44"/>
      <c r="M612" s="224" t="s">
        <v>19</v>
      </c>
      <c r="N612" s="225" t="s">
        <v>43</v>
      </c>
      <c r="O612" s="80"/>
      <c r="P612" s="226">
        <f>O612*H612</f>
        <v>0</v>
      </c>
      <c r="Q612" s="226">
        <v>0</v>
      </c>
      <c r="R612" s="226">
        <f>Q612*H612</f>
        <v>0</v>
      </c>
      <c r="S612" s="226">
        <v>0</v>
      </c>
      <c r="T612" s="227">
        <f>S612*H612</f>
        <v>0</v>
      </c>
      <c r="AR612" s="18" t="s">
        <v>243</v>
      </c>
      <c r="AT612" s="18" t="s">
        <v>238</v>
      </c>
      <c r="AU612" s="18" t="s">
        <v>81</v>
      </c>
      <c r="AY612" s="18" t="s">
        <v>236</v>
      </c>
      <c r="BE612" s="228">
        <f>IF(N612="základní",J612,0)</f>
        <v>0</v>
      </c>
      <c r="BF612" s="228">
        <f>IF(N612="snížená",J612,0)</f>
        <v>0</v>
      </c>
      <c r="BG612" s="228">
        <f>IF(N612="zákl. přenesená",J612,0)</f>
        <v>0</v>
      </c>
      <c r="BH612" s="228">
        <f>IF(N612="sníž. přenesená",J612,0)</f>
        <v>0</v>
      </c>
      <c r="BI612" s="228">
        <f>IF(N612="nulová",J612,0)</f>
        <v>0</v>
      </c>
      <c r="BJ612" s="18" t="s">
        <v>79</v>
      </c>
      <c r="BK612" s="228">
        <f>ROUND(I612*H612,2)</f>
        <v>0</v>
      </c>
      <c r="BL612" s="18" t="s">
        <v>243</v>
      </c>
      <c r="BM612" s="18" t="s">
        <v>2751</v>
      </c>
    </row>
    <row r="613" s="1" customFormat="1">
      <c r="B613" s="39"/>
      <c r="C613" s="40"/>
      <c r="D613" s="229" t="s">
        <v>245</v>
      </c>
      <c r="E613" s="40"/>
      <c r="F613" s="230" t="s">
        <v>659</v>
      </c>
      <c r="G613" s="40"/>
      <c r="H613" s="40"/>
      <c r="I613" s="144"/>
      <c r="J613" s="40"/>
      <c r="K613" s="40"/>
      <c r="L613" s="44"/>
      <c r="M613" s="231"/>
      <c r="N613" s="80"/>
      <c r="O613" s="80"/>
      <c r="P613" s="80"/>
      <c r="Q613" s="80"/>
      <c r="R613" s="80"/>
      <c r="S613" s="80"/>
      <c r="T613" s="81"/>
      <c r="AT613" s="18" t="s">
        <v>245</v>
      </c>
      <c r="AU613" s="18" t="s">
        <v>81</v>
      </c>
    </row>
    <row r="614" s="1" customFormat="1" ht="16.5" customHeight="1">
      <c r="B614" s="39"/>
      <c r="C614" s="217" t="s">
        <v>1132</v>
      </c>
      <c r="D614" s="217" t="s">
        <v>238</v>
      </c>
      <c r="E614" s="218" t="s">
        <v>2752</v>
      </c>
      <c r="F614" s="219" t="s">
        <v>2753</v>
      </c>
      <c r="G614" s="220" t="s">
        <v>256</v>
      </c>
      <c r="H614" s="221">
        <v>460.78899999999999</v>
      </c>
      <c r="I614" s="222"/>
      <c r="J614" s="223">
        <f>ROUND(I614*H614,2)</f>
        <v>0</v>
      </c>
      <c r="K614" s="219" t="s">
        <v>242</v>
      </c>
      <c r="L614" s="44"/>
      <c r="M614" s="224" t="s">
        <v>19</v>
      </c>
      <c r="N614" s="225" t="s">
        <v>43</v>
      </c>
      <c r="O614" s="80"/>
      <c r="P614" s="226">
        <f>O614*H614</f>
        <v>0</v>
      </c>
      <c r="Q614" s="226">
        <v>0</v>
      </c>
      <c r="R614" s="226">
        <f>Q614*H614</f>
        <v>0</v>
      </c>
      <c r="S614" s="226">
        <v>0</v>
      </c>
      <c r="T614" s="227">
        <f>S614*H614</f>
        <v>0</v>
      </c>
      <c r="AR614" s="18" t="s">
        <v>243</v>
      </c>
      <c r="AT614" s="18" t="s">
        <v>238</v>
      </c>
      <c r="AU614" s="18" t="s">
        <v>81</v>
      </c>
      <c r="AY614" s="18" t="s">
        <v>236</v>
      </c>
      <c r="BE614" s="228">
        <f>IF(N614="základní",J614,0)</f>
        <v>0</v>
      </c>
      <c r="BF614" s="228">
        <f>IF(N614="snížená",J614,0)</f>
        <v>0</v>
      </c>
      <c r="BG614" s="228">
        <f>IF(N614="zákl. přenesená",J614,0)</f>
        <v>0</v>
      </c>
      <c r="BH614" s="228">
        <f>IF(N614="sníž. přenesená",J614,0)</f>
        <v>0</v>
      </c>
      <c r="BI614" s="228">
        <f>IF(N614="nulová",J614,0)</f>
        <v>0</v>
      </c>
      <c r="BJ614" s="18" t="s">
        <v>79</v>
      </c>
      <c r="BK614" s="228">
        <f>ROUND(I614*H614,2)</f>
        <v>0</v>
      </c>
      <c r="BL614" s="18" t="s">
        <v>243</v>
      </c>
      <c r="BM614" s="18" t="s">
        <v>2754</v>
      </c>
    </row>
    <row r="615" s="1" customFormat="1">
      <c r="B615" s="39"/>
      <c r="C615" s="40"/>
      <c r="D615" s="229" t="s">
        <v>245</v>
      </c>
      <c r="E615" s="40"/>
      <c r="F615" s="230" t="s">
        <v>2755</v>
      </c>
      <c r="G615" s="40"/>
      <c r="H615" s="40"/>
      <c r="I615" s="144"/>
      <c r="J615" s="40"/>
      <c r="K615" s="40"/>
      <c r="L615" s="44"/>
      <c r="M615" s="231"/>
      <c r="N615" s="80"/>
      <c r="O615" s="80"/>
      <c r="P615" s="80"/>
      <c r="Q615" s="80"/>
      <c r="R615" s="80"/>
      <c r="S615" s="80"/>
      <c r="T615" s="81"/>
      <c r="AT615" s="18" t="s">
        <v>245</v>
      </c>
      <c r="AU615" s="18" t="s">
        <v>81</v>
      </c>
    </row>
    <row r="616" s="11" customFormat="1" ht="25.92" customHeight="1">
      <c r="B616" s="201"/>
      <c r="C616" s="202"/>
      <c r="D616" s="203" t="s">
        <v>71</v>
      </c>
      <c r="E616" s="204" t="s">
        <v>660</v>
      </c>
      <c r="F616" s="204" t="s">
        <v>661</v>
      </c>
      <c r="G616" s="202"/>
      <c r="H616" s="202"/>
      <c r="I616" s="205"/>
      <c r="J616" s="206">
        <f>BK616</f>
        <v>0</v>
      </c>
      <c r="K616" s="202"/>
      <c r="L616" s="207"/>
      <c r="M616" s="208"/>
      <c r="N616" s="209"/>
      <c r="O616" s="209"/>
      <c r="P616" s="210">
        <f>P617</f>
        <v>0</v>
      </c>
      <c r="Q616" s="209"/>
      <c r="R616" s="210">
        <f>R617</f>
        <v>1.1398162000000001</v>
      </c>
      <c r="S616" s="209"/>
      <c r="T616" s="211">
        <f>T617</f>
        <v>0</v>
      </c>
      <c r="AR616" s="212" t="s">
        <v>81</v>
      </c>
      <c r="AT616" s="213" t="s">
        <v>71</v>
      </c>
      <c r="AU616" s="213" t="s">
        <v>72</v>
      </c>
      <c r="AY616" s="212" t="s">
        <v>236</v>
      </c>
      <c r="BK616" s="214">
        <f>BK617</f>
        <v>0</v>
      </c>
    </row>
    <row r="617" s="11" customFormat="1" ht="22.8" customHeight="1">
      <c r="B617" s="201"/>
      <c r="C617" s="202"/>
      <c r="D617" s="203" t="s">
        <v>71</v>
      </c>
      <c r="E617" s="215" t="s">
        <v>2756</v>
      </c>
      <c r="F617" s="215" t="s">
        <v>2757</v>
      </c>
      <c r="G617" s="202"/>
      <c r="H617" s="202"/>
      <c r="I617" s="205"/>
      <c r="J617" s="216">
        <f>BK617</f>
        <v>0</v>
      </c>
      <c r="K617" s="202"/>
      <c r="L617" s="207"/>
      <c r="M617" s="208"/>
      <c r="N617" s="209"/>
      <c r="O617" s="209"/>
      <c r="P617" s="210">
        <f>SUM(P618:P715)</f>
        <v>0</v>
      </c>
      <c r="Q617" s="209"/>
      <c r="R617" s="210">
        <f>SUM(R618:R715)</f>
        <v>1.1398162000000001</v>
      </c>
      <c r="S617" s="209"/>
      <c r="T617" s="211">
        <f>SUM(T618:T715)</f>
        <v>0</v>
      </c>
      <c r="AR617" s="212" t="s">
        <v>81</v>
      </c>
      <c r="AT617" s="213" t="s">
        <v>71</v>
      </c>
      <c r="AU617" s="213" t="s">
        <v>79</v>
      </c>
      <c r="AY617" s="212" t="s">
        <v>236</v>
      </c>
      <c r="BK617" s="214">
        <f>SUM(BK618:BK715)</f>
        <v>0</v>
      </c>
    </row>
    <row r="618" s="1" customFormat="1" ht="16.5" customHeight="1">
      <c r="B618" s="39"/>
      <c r="C618" s="217" t="s">
        <v>2758</v>
      </c>
      <c r="D618" s="217" t="s">
        <v>238</v>
      </c>
      <c r="E618" s="218" t="s">
        <v>2759</v>
      </c>
      <c r="F618" s="219" t="s">
        <v>2760</v>
      </c>
      <c r="G618" s="220" t="s">
        <v>264</v>
      </c>
      <c r="H618" s="221">
        <v>40.433999999999998</v>
      </c>
      <c r="I618" s="222"/>
      <c r="J618" s="223">
        <f>ROUND(I618*H618,2)</f>
        <v>0</v>
      </c>
      <c r="K618" s="219" t="s">
        <v>242</v>
      </c>
      <c r="L618" s="44"/>
      <c r="M618" s="224" t="s">
        <v>19</v>
      </c>
      <c r="N618" s="225" t="s">
        <v>43</v>
      </c>
      <c r="O618" s="80"/>
      <c r="P618" s="226">
        <f>O618*H618</f>
        <v>0</v>
      </c>
      <c r="Q618" s="226">
        <v>0</v>
      </c>
      <c r="R618" s="226">
        <f>Q618*H618</f>
        <v>0</v>
      </c>
      <c r="S618" s="226">
        <v>0</v>
      </c>
      <c r="T618" s="227">
        <f>S618*H618</f>
        <v>0</v>
      </c>
      <c r="AR618" s="18" t="s">
        <v>412</v>
      </c>
      <c r="AT618" s="18" t="s">
        <v>238</v>
      </c>
      <c r="AU618" s="18" t="s">
        <v>81</v>
      </c>
      <c r="AY618" s="18" t="s">
        <v>236</v>
      </c>
      <c r="BE618" s="228">
        <f>IF(N618="základní",J618,0)</f>
        <v>0</v>
      </c>
      <c r="BF618" s="228">
        <f>IF(N618="snížená",J618,0)</f>
        <v>0</v>
      </c>
      <c r="BG618" s="228">
        <f>IF(N618="zákl. přenesená",J618,0)</f>
        <v>0</v>
      </c>
      <c r="BH618" s="228">
        <f>IF(N618="sníž. přenesená",J618,0)</f>
        <v>0</v>
      </c>
      <c r="BI618" s="228">
        <f>IF(N618="nulová",J618,0)</f>
        <v>0</v>
      </c>
      <c r="BJ618" s="18" t="s">
        <v>79</v>
      </c>
      <c r="BK618" s="228">
        <f>ROUND(I618*H618,2)</f>
        <v>0</v>
      </c>
      <c r="BL618" s="18" t="s">
        <v>412</v>
      </c>
      <c r="BM618" s="18" t="s">
        <v>2761</v>
      </c>
    </row>
    <row r="619" s="1" customFormat="1">
      <c r="B619" s="39"/>
      <c r="C619" s="40"/>
      <c r="D619" s="229" t="s">
        <v>245</v>
      </c>
      <c r="E619" s="40"/>
      <c r="F619" s="230" t="s">
        <v>2762</v>
      </c>
      <c r="G619" s="40"/>
      <c r="H619" s="40"/>
      <c r="I619" s="144"/>
      <c r="J619" s="40"/>
      <c r="K619" s="40"/>
      <c r="L619" s="44"/>
      <c r="M619" s="231"/>
      <c r="N619" s="80"/>
      <c r="O619" s="80"/>
      <c r="P619" s="80"/>
      <c r="Q619" s="80"/>
      <c r="R619" s="80"/>
      <c r="S619" s="80"/>
      <c r="T619" s="81"/>
      <c r="AT619" s="18" t="s">
        <v>245</v>
      </c>
      <c r="AU619" s="18" t="s">
        <v>81</v>
      </c>
    </row>
    <row r="620" s="1" customFormat="1">
      <c r="B620" s="39"/>
      <c r="C620" s="40"/>
      <c r="D620" s="229" t="s">
        <v>247</v>
      </c>
      <c r="E620" s="40"/>
      <c r="F620" s="232" t="s">
        <v>2763</v>
      </c>
      <c r="G620" s="40"/>
      <c r="H620" s="40"/>
      <c r="I620" s="144"/>
      <c r="J620" s="40"/>
      <c r="K620" s="40"/>
      <c r="L620" s="44"/>
      <c r="M620" s="231"/>
      <c r="N620" s="80"/>
      <c r="O620" s="80"/>
      <c r="P620" s="80"/>
      <c r="Q620" s="80"/>
      <c r="R620" s="80"/>
      <c r="S620" s="80"/>
      <c r="T620" s="81"/>
      <c r="AT620" s="18" t="s">
        <v>247</v>
      </c>
      <c r="AU620" s="18" t="s">
        <v>81</v>
      </c>
    </row>
    <row r="621" s="13" customFormat="1">
      <c r="B621" s="250"/>
      <c r="C621" s="251"/>
      <c r="D621" s="229" t="s">
        <v>249</v>
      </c>
      <c r="E621" s="252" t="s">
        <v>19</v>
      </c>
      <c r="F621" s="253" t="s">
        <v>2764</v>
      </c>
      <c r="G621" s="251"/>
      <c r="H621" s="252" t="s">
        <v>19</v>
      </c>
      <c r="I621" s="254"/>
      <c r="J621" s="251"/>
      <c r="K621" s="251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249</v>
      </c>
      <c r="AU621" s="259" t="s">
        <v>81</v>
      </c>
      <c r="AV621" s="13" t="s">
        <v>79</v>
      </c>
      <c r="AW621" s="13" t="s">
        <v>33</v>
      </c>
      <c r="AX621" s="13" t="s">
        <v>72</v>
      </c>
      <c r="AY621" s="259" t="s">
        <v>236</v>
      </c>
    </row>
    <row r="622" s="12" customFormat="1">
      <c r="B622" s="233"/>
      <c r="C622" s="234"/>
      <c r="D622" s="229" t="s">
        <v>249</v>
      </c>
      <c r="E622" s="235" t="s">
        <v>19</v>
      </c>
      <c r="F622" s="236" t="s">
        <v>2765</v>
      </c>
      <c r="G622" s="234"/>
      <c r="H622" s="237">
        <v>35.5</v>
      </c>
      <c r="I622" s="238"/>
      <c r="J622" s="234"/>
      <c r="K622" s="234"/>
      <c r="L622" s="239"/>
      <c r="M622" s="240"/>
      <c r="N622" s="241"/>
      <c r="O622" s="241"/>
      <c r="P622" s="241"/>
      <c r="Q622" s="241"/>
      <c r="R622" s="241"/>
      <c r="S622" s="241"/>
      <c r="T622" s="242"/>
      <c r="AT622" s="243" t="s">
        <v>249</v>
      </c>
      <c r="AU622" s="243" t="s">
        <v>81</v>
      </c>
      <c r="AV622" s="12" t="s">
        <v>81</v>
      </c>
      <c r="AW622" s="12" t="s">
        <v>33</v>
      </c>
      <c r="AX622" s="12" t="s">
        <v>72</v>
      </c>
      <c r="AY622" s="243" t="s">
        <v>236</v>
      </c>
    </row>
    <row r="623" s="12" customFormat="1">
      <c r="B623" s="233"/>
      <c r="C623" s="234"/>
      <c r="D623" s="229" t="s">
        <v>249</v>
      </c>
      <c r="E623" s="235" t="s">
        <v>19</v>
      </c>
      <c r="F623" s="236" t="s">
        <v>2766</v>
      </c>
      <c r="G623" s="234"/>
      <c r="H623" s="237">
        <v>1.9339999999999999</v>
      </c>
      <c r="I623" s="238"/>
      <c r="J623" s="234"/>
      <c r="K623" s="234"/>
      <c r="L623" s="239"/>
      <c r="M623" s="240"/>
      <c r="N623" s="241"/>
      <c r="O623" s="241"/>
      <c r="P623" s="241"/>
      <c r="Q623" s="241"/>
      <c r="R623" s="241"/>
      <c r="S623" s="241"/>
      <c r="T623" s="242"/>
      <c r="AT623" s="243" t="s">
        <v>249</v>
      </c>
      <c r="AU623" s="243" t="s">
        <v>81</v>
      </c>
      <c r="AV623" s="12" t="s">
        <v>81</v>
      </c>
      <c r="AW623" s="12" t="s">
        <v>33</v>
      </c>
      <c r="AX623" s="12" t="s">
        <v>72</v>
      </c>
      <c r="AY623" s="243" t="s">
        <v>236</v>
      </c>
    </row>
    <row r="624" s="12" customFormat="1">
      <c r="B624" s="233"/>
      <c r="C624" s="234"/>
      <c r="D624" s="229" t="s">
        <v>249</v>
      </c>
      <c r="E624" s="235" t="s">
        <v>19</v>
      </c>
      <c r="F624" s="236" t="s">
        <v>2767</v>
      </c>
      <c r="G624" s="234"/>
      <c r="H624" s="237">
        <v>3</v>
      </c>
      <c r="I624" s="238"/>
      <c r="J624" s="234"/>
      <c r="K624" s="234"/>
      <c r="L624" s="239"/>
      <c r="M624" s="240"/>
      <c r="N624" s="241"/>
      <c r="O624" s="241"/>
      <c r="P624" s="241"/>
      <c r="Q624" s="241"/>
      <c r="R624" s="241"/>
      <c r="S624" s="241"/>
      <c r="T624" s="242"/>
      <c r="AT624" s="243" t="s">
        <v>249</v>
      </c>
      <c r="AU624" s="243" t="s">
        <v>81</v>
      </c>
      <c r="AV624" s="12" t="s">
        <v>81</v>
      </c>
      <c r="AW624" s="12" t="s">
        <v>33</v>
      </c>
      <c r="AX624" s="12" t="s">
        <v>72</v>
      </c>
      <c r="AY624" s="243" t="s">
        <v>236</v>
      </c>
    </row>
    <row r="625" s="15" customFormat="1">
      <c r="B625" s="283"/>
      <c r="C625" s="284"/>
      <c r="D625" s="229" t="s">
        <v>249</v>
      </c>
      <c r="E625" s="285" t="s">
        <v>19</v>
      </c>
      <c r="F625" s="286" t="s">
        <v>2130</v>
      </c>
      <c r="G625" s="284"/>
      <c r="H625" s="287">
        <v>40.433999999999998</v>
      </c>
      <c r="I625" s="288"/>
      <c r="J625" s="284"/>
      <c r="K625" s="284"/>
      <c r="L625" s="289"/>
      <c r="M625" s="290"/>
      <c r="N625" s="291"/>
      <c r="O625" s="291"/>
      <c r="P625" s="291"/>
      <c r="Q625" s="291"/>
      <c r="R625" s="291"/>
      <c r="S625" s="291"/>
      <c r="T625" s="292"/>
      <c r="AT625" s="293" t="s">
        <v>249</v>
      </c>
      <c r="AU625" s="293" t="s">
        <v>81</v>
      </c>
      <c r="AV625" s="15" t="s">
        <v>243</v>
      </c>
      <c r="AW625" s="15" t="s">
        <v>33</v>
      </c>
      <c r="AX625" s="15" t="s">
        <v>79</v>
      </c>
      <c r="AY625" s="293" t="s">
        <v>236</v>
      </c>
    </row>
    <row r="626" s="1" customFormat="1" ht="16.5" customHeight="1">
      <c r="B626" s="39"/>
      <c r="C626" s="260" t="s">
        <v>1135</v>
      </c>
      <c r="D626" s="260" t="s">
        <v>680</v>
      </c>
      <c r="E626" s="261" t="s">
        <v>2768</v>
      </c>
      <c r="F626" s="262" t="s">
        <v>2769</v>
      </c>
      <c r="G626" s="263" t="s">
        <v>256</v>
      </c>
      <c r="H626" s="264">
        <v>0.012</v>
      </c>
      <c r="I626" s="265"/>
      <c r="J626" s="266">
        <f>ROUND(I626*H626,2)</f>
        <v>0</v>
      </c>
      <c r="K626" s="262" t="s">
        <v>242</v>
      </c>
      <c r="L626" s="267"/>
      <c r="M626" s="268" t="s">
        <v>19</v>
      </c>
      <c r="N626" s="269" t="s">
        <v>43</v>
      </c>
      <c r="O626" s="80"/>
      <c r="P626" s="226">
        <f>O626*H626</f>
        <v>0</v>
      </c>
      <c r="Q626" s="226">
        <v>1</v>
      </c>
      <c r="R626" s="226">
        <f>Q626*H626</f>
        <v>0.012</v>
      </c>
      <c r="S626" s="226">
        <v>0</v>
      </c>
      <c r="T626" s="227">
        <f>S626*H626</f>
        <v>0</v>
      </c>
      <c r="AR626" s="18" t="s">
        <v>510</v>
      </c>
      <c r="AT626" s="18" t="s">
        <v>680</v>
      </c>
      <c r="AU626" s="18" t="s">
        <v>81</v>
      </c>
      <c r="AY626" s="18" t="s">
        <v>236</v>
      </c>
      <c r="BE626" s="228">
        <f>IF(N626="základní",J626,0)</f>
        <v>0</v>
      </c>
      <c r="BF626" s="228">
        <f>IF(N626="snížená",J626,0)</f>
        <v>0</v>
      </c>
      <c r="BG626" s="228">
        <f>IF(N626="zákl. přenesená",J626,0)</f>
        <v>0</v>
      </c>
      <c r="BH626" s="228">
        <f>IF(N626="sníž. přenesená",J626,0)</f>
        <v>0</v>
      </c>
      <c r="BI626" s="228">
        <f>IF(N626="nulová",J626,0)</f>
        <v>0</v>
      </c>
      <c r="BJ626" s="18" t="s">
        <v>79</v>
      </c>
      <c r="BK626" s="228">
        <f>ROUND(I626*H626,2)</f>
        <v>0</v>
      </c>
      <c r="BL626" s="18" t="s">
        <v>412</v>
      </c>
      <c r="BM626" s="18" t="s">
        <v>2770</v>
      </c>
    </row>
    <row r="627" s="1" customFormat="1">
      <c r="B627" s="39"/>
      <c r="C627" s="40"/>
      <c r="D627" s="229" t="s">
        <v>245</v>
      </c>
      <c r="E627" s="40"/>
      <c r="F627" s="230" t="s">
        <v>2769</v>
      </c>
      <c r="G627" s="40"/>
      <c r="H627" s="40"/>
      <c r="I627" s="144"/>
      <c r="J627" s="40"/>
      <c r="K627" s="40"/>
      <c r="L627" s="44"/>
      <c r="M627" s="231"/>
      <c r="N627" s="80"/>
      <c r="O627" s="80"/>
      <c r="P627" s="80"/>
      <c r="Q627" s="80"/>
      <c r="R627" s="80"/>
      <c r="S627" s="80"/>
      <c r="T627" s="81"/>
      <c r="AT627" s="18" t="s">
        <v>245</v>
      </c>
      <c r="AU627" s="18" t="s">
        <v>81</v>
      </c>
    </row>
    <row r="628" s="12" customFormat="1">
      <c r="B628" s="233"/>
      <c r="C628" s="234"/>
      <c r="D628" s="229" t="s">
        <v>249</v>
      </c>
      <c r="E628" s="234"/>
      <c r="F628" s="236" t="s">
        <v>2771</v>
      </c>
      <c r="G628" s="234"/>
      <c r="H628" s="237">
        <v>0.012</v>
      </c>
      <c r="I628" s="238"/>
      <c r="J628" s="234"/>
      <c r="K628" s="234"/>
      <c r="L628" s="239"/>
      <c r="M628" s="240"/>
      <c r="N628" s="241"/>
      <c r="O628" s="241"/>
      <c r="P628" s="241"/>
      <c r="Q628" s="241"/>
      <c r="R628" s="241"/>
      <c r="S628" s="241"/>
      <c r="T628" s="242"/>
      <c r="AT628" s="243" t="s">
        <v>249</v>
      </c>
      <c r="AU628" s="243" t="s">
        <v>81</v>
      </c>
      <c r="AV628" s="12" t="s">
        <v>81</v>
      </c>
      <c r="AW628" s="12" t="s">
        <v>4</v>
      </c>
      <c r="AX628" s="12" t="s">
        <v>79</v>
      </c>
      <c r="AY628" s="243" t="s">
        <v>236</v>
      </c>
    </row>
    <row r="629" s="1" customFormat="1" ht="16.5" customHeight="1">
      <c r="B629" s="39"/>
      <c r="C629" s="217" t="s">
        <v>2772</v>
      </c>
      <c r="D629" s="217" t="s">
        <v>238</v>
      </c>
      <c r="E629" s="218" t="s">
        <v>2773</v>
      </c>
      <c r="F629" s="219" t="s">
        <v>2774</v>
      </c>
      <c r="G629" s="220" t="s">
        <v>264</v>
      </c>
      <c r="H629" s="221">
        <v>80.867999999999995</v>
      </c>
      <c r="I629" s="222"/>
      <c r="J629" s="223">
        <f>ROUND(I629*H629,2)</f>
        <v>0</v>
      </c>
      <c r="K629" s="219" t="s">
        <v>242</v>
      </c>
      <c r="L629" s="44"/>
      <c r="M629" s="224" t="s">
        <v>19</v>
      </c>
      <c r="N629" s="225" t="s">
        <v>43</v>
      </c>
      <c r="O629" s="80"/>
      <c r="P629" s="226">
        <f>O629*H629</f>
        <v>0</v>
      </c>
      <c r="Q629" s="226">
        <v>0</v>
      </c>
      <c r="R629" s="226">
        <f>Q629*H629</f>
        <v>0</v>
      </c>
      <c r="S629" s="226">
        <v>0</v>
      </c>
      <c r="T629" s="227">
        <f>S629*H629</f>
        <v>0</v>
      </c>
      <c r="AR629" s="18" t="s">
        <v>412</v>
      </c>
      <c r="AT629" s="18" t="s">
        <v>238</v>
      </c>
      <c r="AU629" s="18" t="s">
        <v>81</v>
      </c>
      <c r="AY629" s="18" t="s">
        <v>236</v>
      </c>
      <c r="BE629" s="228">
        <f>IF(N629="základní",J629,0)</f>
        <v>0</v>
      </c>
      <c r="BF629" s="228">
        <f>IF(N629="snížená",J629,0)</f>
        <v>0</v>
      </c>
      <c r="BG629" s="228">
        <f>IF(N629="zákl. přenesená",J629,0)</f>
        <v>0</v>
      </c>
      <c r="BH629" s="228">
        <f>IF(N629="sníž. přenesená",J629,0)</f>
        <v>0</v>
      </c>
      <c r="BI629" s="228">
        <f>IF(N629="nulová",J629,0)</f>
        <v>0</v>
      </c>
      <c r="BJ629" s="18" t="s">
        <v>79</v>
      </c>
      <c r="BK629" s="228">
        <f>ROUND(I629*H629,2)</f>
        <v>0</v>
      </c>
      <c r="BL629" s="18" t="s">
        <v>412</v>
      </c>
      <c r="BM629" s="18" t="s">
        <v>2775</v>
      </c>
    </row>
    <row r="630" s="1" customFormat="1">
      <c r="B630" s="39"/>
      <c r="C630" s="40"/>
      <c r="D630" s="229" t="s">
        <v>245</v>
      </c>
      <c r="E630" s="40"/>
      <c r="F630" s="230" t="s">
        <v>2776</v>
      </c>
      <c r="G630" s="40"/>
      <c r="H630" s="40"/>
      <c r="I630" s="144"/>
      <c r="J630" s="40"/>
      <c r="K630" s="40"/>
      <c r="L630" s="44"/>
      <c r="M630" s="231"/>
      <c r="N630" s="80"/>
      <c r="O630" s="80"/>
      <c r="P630" s="80"/>
      <c r="Q630" s="80"/>
      <c r="R630" s="80"/>
      <c r="S630" s="80"/>
      <c r="T630" s="81"/>
      <c r="AT630" s="18" t="s">
        <v>245</v>
      </c>
      <c r="AU630" s="18" t="s">
        <v>81</v>
      </c>
    </row>
    <row r="631" s="1" customFormat="1">
      <c r="B631" s="39"/>
      <c r="C631" s="40"/>
      <c r="D631" s="229" t="s">
        <v>247</v>
      </c>
      <c r="E631" s="40"/>
      <c r="F631" s="232" t="s">
        <v>2777</v>
      </c>
      <c r="G631" s="40"/>
      <c r="H631" s="40"/>
      <c r="I631" s="144"/>
      <c r="J631" s="40"/>
      <c r="K631" s="40"/>
      <c r="L631" s="44"/>
      <c r="M631" s="231"/>
      <c r="N631" s="80"/>
      <c r="O631" s="80"/>
      <c r="P631" s="80"/>
      <c r="Q631" s="80"/>
      <c r="R631" s="80"/>
      <c r="S631" s="80"/>
      <c r="T631" s="81"/>
      <c r="AT631" s="18" t="s">
        <v>247</v>
      </c>
      <c r="AU631" s="18" t="s">
        <v>81</v>
      </c>
    </row>
    <row r="632" s="12" customFormat="1">
      <c r="B632" s="233"/>
      <c r="C632" s="234"/>
      <c r="D632" s="229" t="s">
        <v>249</v>
      </c>
      <c r="E632" s="235" t="s">
        <v>19</v>
      </c>
      <c r="F632" s="236" t="s">
        <v>2778</v>
      </c>
      <c r="G632" s="234"/>
      <c r="H632" s="237">
        <v>80.867999999999995</v>
      </c>
      <c r="I632" s="238"/>
      <c r="J632" s="234"/>
      <c r="K632" s="234"/>
      <c r="L632" s="239"/>
      <c r="M632" s="240"/>
      <c r="N632" s="241"/>
      <c r="O632" s="241"/>
      <c r="P632" s="241"/>
      <c r="Q632" s="241"/>
      <c r="R632" s="241"/>
      <c r="S632" s="241"/>
      <c r="T632" s="242"/>
      <c r="AT632" s="243" t="s">
        <v>249</v>
      </c>
      <c r="AU632" s="243" t="s">
        <v>81</v>
      </c>
      <c r="AV632" s="12" t="s">
        <v>81</v>
      </c>
      <c r="AW632" s="12" t="s">
        <v>33</v>
      </c>
      <c r="AX632" s="12" t="s">
        <v>79</v>
      </c>
      <c r="AY632" s="243" t="s">
        <v>236</v>
      </c>
    </row>
    <row r="633" s="1" customFormat="1" ht="16.5" customHeight="1">
      <c r="B633" s="39"/>
      <c r="C633" s="260" t="s">
        <v>1138</v>
      </c>
      <c r="D633" s="260" t="s">
        <v>680</v>
      </c>
      <c r="E633" s="261" t="s">
        <v>2779</v>
      </c>
      <c r="F633" s="262" t="s">
        <v>2780</v>
      </c>
      <c r="G633" s="263" t="s">
        <v>256</v>
      </c>
      <c r="H633" s="264">
        <v>0.028000000000000001</v>
      </c>
      <c r="I633" s="265"/>
      <c r="J633" s="266">
        <f>ROUND(I633*H633,2)</f>
        <v>0</v>
      </c>
      <c r="K633" s="262" t="s">
        <v>242</v>
      </c>
      <c r="L633" s="267"/>
      <c r="M633" s="268" t="s">
        <v>19</v>
      </c>
      <c r="N633" s="269" t="s">
        <v>43</v>
      </c>
      <c r="O633" s="80"/>
      <c r="P633" s="226">
        <f>O633*H633</f>
        <v>0</v>
      </c>
      <c r="Q633" s="226">
        <v>1</v>
      </c>
      <c r="R633" s="226">
        <f>Q633*H633</f>
        <v>0.028000000000000001</v>
      </c>
      <c r="S633" s="226">
        <v>0</v>
      </c>
      <c r="T633" s="227">
        <f>S633*H633</f>
        <v>0</v>
      </c>
      <c r="AR633" s="18" t="s">
        <v>510</v>
      </c>
      <c r="AT633" s="18" t="s">
        <v>680</v>
      </c>
      <c r="AU633" s="18" t="s">
        <v>81</v>
      </c>
      <c r="AY633" s="18" t="s">
        <v>236</v>
      </c>
      <c r="BE633" s="228">
        <f>IF(N633="základní",J633,0)</f>
        <v>0</v>
      </c>
      <c r="BF633" s="228">
        <f>IF(N633="snížená",J633,0)</f>
        <v>0</v>
      </c>
      <c r="BG633" s="228">
        <f>IF(N633="zákl. přenesená",J633,0)</f>
        <v>0</v>
      </c>
      <c r="BH633" s="228">
        <f>IF(N633="sníž. přenesená",J633,0)</f>
        <v>0</v>
      </c>
      <c r="BI633" s="228">
        <f>IF(N633="nulová",J633,0)</f>
        <v>0</v>
      </c>
      <c r="BJ633" s="18" t="s">
        <v>79</v>
      </c>
      <c r="BK633" s="228">
        <f>ROUND(I633*H633,2)</f>
        <v>0</v>
      </c>
      <c r="BL633" s="18" t="s">
        <v>412</v>
      </c>
      <c r="BM633" s="18" t="s">
        <v>2781</v>
      </c>
    </row>
    <row r="634" s="1" customFormat="1">
      <c r="B634" s="39"/>
      <c r="C634" s="40"/>
      <c r="D634" s="229" t="s">
        <v>245</v>
      </c>
      <c r="E634" s="40"/>
      <c r="F634" s="230" t="s">
        <v>2780</v>
      </c>
      <c r="G634" s="40"/>
      <c r="H634" s="40"/>
      <c r="I634" s="144"/>
      <c r="J634" s="40"/>
      <c r="K634" s="40"/>
      <c r="L634" s="44"/>
      <c r="M634" s="231"/>
      <c r="N634" s="80"/>
      <c r="O634" s="80"/>
      <c r="P634" s="80"/>
      <c r="Q634" s="80"/>
      <c r="R634" s="80"/>
      <c r="S634" s="80"/>
      <c r="T634" s="81"/>
      <c r="AT634" s="18" t="s">
        <v>245</v>
      </c>
      <c r="AU634" s="18" t="s">
        <v>81</v>
      </c>
    </row>
    <row r="635" s="12" customFormat="1">
      <c r="B635" s="233"/>
      <c r="C635" s="234"/>
      <c r="D635" s="229" t="s">
        <v>249</v>
      </c>
      <c r="E635" s="234"/>
      <c r="F635" s="236" t="s">
        <v>2782</v>
      </c>
      <c r="G635" s="234"/>
      <c r="H635" s="237">
        <v>0.028000000000000001</v>
      </c>
      <c r="I635" s="238"/>
      <c r="J635" s="234"/>
      <c r="K635" s="234"/>
      <c r="L635" s="239"/>
      <c r="M635" s="240"/>
      <c r="N635" s="241"/>
      <c r="O635" s="241"/>
      <c r="P635" s="241"/>
      <c r="Q635" s="241"/>
      <c r="R635" s="241"/>
      <c r="S635" s="241"/>
      <c r="T635" s="242"/>
      <c r="AT635" s="243" t="s">
        <v>249</v>
      </c>
      <c r="AU635" s="243" t="s">
        <v>81</v>
      </c>
      <c r="AV635" s="12" t="s">
        <v>81</v>
      </c>
      <c r="AW635" s="12" t="s">
        <v>4</v>
      </c>
      <c r="AX635" s="12" t="s">
        <v>79</v>
      </c>
      <c r="AY635" s="243" t="s">
        <v>236</v>
      </c>
    </row>
    <row r="636" s="1" customFormat="1" ht="16.5" customHeight="1">
      <c r="B636" s="39"/>
      <c r="C636" s="217" t="s">
        <v>2783</v>
      </c>
      <c r="D636" s="217" t="s">
        <v>238</v>
      </c>
      <c r="E636" s="218" t="s">
        <v>2784</v>
      </c>
      <c r="F636" s="219" t="s">
        <v>2785</v>
      </c>
      <c r="G636" s="220" t="s">
        <v>264</v>
      </c>
      <c r="H636" s="221">
        <v>382.15499999999997</v>
      </c>
      <c r="I636" s="222"/>
      <c r="J636" s="223">
        <f>ROUND(I636*H636,2)</f>
        <v>0</v>
      </c>
      <c r="K636" s="219" t="s">
        <v>242</v>
      </c>
      <c r="L636" s="44"/>
      <c r="M636" s="224" t="s">
        <v>19</v>
      </c>
      <c r="N636" s="225" t="s">
        <v>43</v>
      </c>
      <c r="O636" s="80"/>
      <c r="P636" s="226">
        <f>O636*H636</f>
        <v>0</v>
      </c>
      <c r="Q636" s="226">
        <v>0</v>
      </c>
      <c r="R636" s="226">
        <f>Q636*H636</f>
        <v>0</v>
      </c>
      <c r="S636" s="226">
        <v>0</v>
      </c>
      <c r="T636" s="227">
        <f>S636*H636</f>
        <v>0</v>
      </c>
      <c r="AR636" s="18" t="s">
        <v>412</v>
      </c>
      <c r="AT636" s="18" t="s">
        <v>238</v>
      </c>
      <c r="AU636" s="18" t="s">
        <v>81</v>
      </c>
      <c r="AY636" s="18" t="s">
        <v>236</v>
      </c>
      <c r="BE636" s="228">
        <f>IF(N636="základní",J636,0)</f>
        <v>0</v>
      </c>
      <c r="BF636" s="228">
        <f>IF(N636="snížená",J636,0)</f>
        <v>0</v>
      </c>
      <c r="BG636" s="228">
        <f>IF(N636="zákl. přenesená",J636,0)</f>
        <v>0</v>
      </c>
      <c r="BH636" s="228">
        <f>IF(N636="sníž. přenesená",J636,0)</f>
        <v>0</v>
      </c>
      <c r="BI636" s="228">
        <f>IF(N636="nulová",J636,0)</f>
        <v>0</v>
      </c>
      <c r="BJ636" s="18" t="s">
        <v>79</v>
      </c>
      <c r="BK636" s="228">
        <f>ROUND(I636*H636,2)</f>
        <v>0</v>
      </c>
      <c r="BL636" s="18" t="s">
        <v>412</v>
      </c>
      <c r="BM636" s="18" t="s">
        <v>2786</v>
      </c>
    </row>
    <row r="637" s="1" customFormat="1">
      <c r="B637" s="39"/>
      <c r="C637" s="40"/>
      <c r="D637" s="229" t="s">
        <v>245</v>
      </c>
      <c r="E637" s="40"/>
      <c r="F637" s="230" t="s">
        <v>2787</v>
      </c>
      <c r="G637" s="40"/>
      <c r="H637" s="40"/>
      <c r="I637" s="144"/>
      <c r="J637" s="40"/>
      <c r="K637" s="40"/>
      <c r="L637" s="44"/>
      <c r="M637" s="231"/>
      <c r="N637" s="80"/>
      <c r="O637" s="80"/>
      <c r="P637" s="80"/>
      <c r="Q637" s="80"/>
      <c r="R637" s="80"/>
      <c r="S637" s="80"/>
      <c r="T637" s="81"/>
      <c r="AT637" s="18" t="s">
        <v>245</v>
      </c>
      <c r="AU637" s="18" t="s">
        <v>81</v>
      </c>
    </row>
    <row r="638" s="1" customFormat="1">
      <c r="B638" s="39"/>
      <c r="C638" s="40"/>
      <c r="D638" s="229" t="s">
        <v>247</v>
      </c>
      <c r="E638" s="40"/>
      <c r="F638" s="232" t="s">
        <v>2788</v>
      </c>
      <c r="G638" s="40"/>
      <c r="H638" s="40"/>
      <c r="I638" s="144"/>
      <c r="J638" s="40"/>
      <c r="K638" s="40"/>
      <c r="L638" s="44"/>
      <c r="M638" s="231"/>
      <c r="N638" s="80"/>
      <c r="O638" s="80"/>
      <c r="P638" s="80"/>
      <c r="Q638" s="80"/>
      <c r="R638" s="80"/>
      <c r="S638" s="80"/>
      <c r="T638" s="81"/>
      <c r="AT638" s="18" t="s">
        <v>247</v>
      </c>
      <c r="AU638" s="18" t="s">
        <v>81</v>
      </c>
    </row>
    <row r="639" s="13" customFormat="1">
      <c r="B639" s="250"/>
      <c r="C639" s="251"/>
      <c r="D639" s="229" t="s">
        <v>249</v>
      </c>
      <c r="E639" s="252" t="s">
        <v>19</v>
      </c>
      <c r="F639" s="253" t="s">
        <v>2789</v>
      </c>
      <c r="G639" s="251"/>
      <c r="H639" s="252" t="s">
        <v>19</v>
      </c>
      <c r="I639" s="254"/>
      <c r="J639" s="251"/>
      <c r="K639" s="251"/>
      <c r="L639" s="255"/>
      <c r="M639" s="256"/>
      <c r="N639" s="257"/>
      <c r="O639" s="257"/>
      <c r="P639" s="257"/>
      <c r="Q639" s="257"/>
      <c r="R639" s="257"/>
      <c r="S639" s="257"/>
      <c r="T639" s="258"/>
      <c r="AT639" s="259" t="s">
        <v>249</v>
      </c>
      <c r="AU639" s="259" t="s">
        <v>81</v>
      </c>
      <c r="AV639" s="13" t="s">
        <v>79</v>
      </c>
      <c r="AW639" s="13" t="s">
        <v>33</v>
      </c>
      <c r="AX639" s="13" t="s">
        <v>72</v>
      </c>
      <c r="AY639" s="259" t="s">
        <v>236</v>
      </c>
    </row>
    <row r="640" s="12" customFormat="1">
      <c r="B640" s="233"/>
      <c r="C640" s="234"/>
      <c r="D640" s="229" t="s">
        <v>249</v>
      </c>
      <c r="E640" s="235" t="s">
        <v>19</v>
      </c>
      <c r="F640" s="236" t="s">
        <v>2790</v>
      </c>
      <c r="G640" s="234"/>
      <c r="H640" s="237">
        <v>24.079999999999998</v>
      </c>
      <c r="I640" s="238"/>
      <c r="J640" s="234"/>
      <c r="K640" s="234"/>
      <c r="L640" s="239"/>
      <c r="M640" s="240"/>
      <c r="N640" s="241"/>
      <c r="O640" s="241"/>
      <c r="P640" s="241"/>
      <c r="Q640" s="241"/>
      <c r="R640" s="241"/>
      <c r="S640" s="241"/>
      <c r="T640" s="242"/>
      <c r="AT640" s="243" t="s">
        <v>249</v>
      </c>
      <c r="AU640" s="243" t="s">
        <v>81</v>
      </c>
      <c r="AV640" s="12" t="s">
        <v>81</v>
      </c>
      <c r="AW640" s="12" t="s">
        <v>33</v>
      </c>
      <c r="AX640" s="12" t="s">
        <v>72</v>
      </c>
      <c r="AY640" s="243" t="s">
        <v>236</v>
      </c>
    </row>
    <row r="641" s="12" customFormat="1">
      <c r="B641" s="233"/>
      <c r="C641" s="234"/>
      <c r="D641" s="229" t="s">
        <v>249</v>
      </c>
      <c r="E641" s="235" t="s">
        <v>19</v>
      </c>
      <c r="F641" s="236" t="s">
        <v>2791</v>
      </c>
      <c r="G641" s="234"/>
      <c r="H641" s="237">
        <v>26</v>
      </c>
      <c r="I641" s="238"/>
      <c r="J641" s="234"/>
      <c r="K641" s="234"/>
      <c r="L641" s="239"/>
      <c r="M641" s="240"/>
      <c r="N641" s="241"/>
      <c r="O641" s="241"/>
      <c r="P641" s="241"/>
      <c r="Q641" s="241"/>
      <c r="R641" s="241"/>
      <c r="S641" s="241"/>
      <c r="T641" s="242"/>
      <c r="AT641" s="243" t="s">
        <v>249</v>
      </c>
      <c r="AU641" s="243" t="s">
        <v>81</v>
      </c>
      <c r="AV641" s="12" t="s">
        <v>81</v>
      </c>
      <c r="AW641" s="12" t="s">
        <v>33</v>
      </c>
      <c r="AX641" s="12" t="s">
        <v>72</v>
      </c>
      <c r="AY641" s="243" t="s">
        <v>236</v>
      </c>
    </row>
    <row r="642" s="12" customFormat="1">
      <c r="B642" s="233"/>
      <c r="C642" s="234"/>
      <c r="D642" s="229" t="s">
        <v>249</v>
      </c>
      <c r="E642" s="235" t="s">
        <v>19</v>
      </c>
      <c r="F642" s="236" t="s">
        <v>2792</v>
      </c>
      <c r="G642" s="234"/>
      <c r="H642" s="237">
        <v>5.0800000000000001</v>
      </c>
      <c r="I642" s="238"/>
      <c r="J642" s="234"/>
      <c r="K642" s="234"/>
      <c r="L642" s="239"/>
      <c r="M642" s="240"/>
      <c r="N642" s="241"/>
      <c r="O642" s="241"/>
      <c r="P642" s="241"/>
      <c r="Q642" s="241"/>
      <c r="R642" s="241"/>
      <c r="S642" s="241"/>
      <c r="T642" s="242"/>
      <c r="AT642" s="243" t="s">
        <v>249</v>
      </c>
      <c r="AU642" s="243" t="s">
        <v>81</v>
      </c>
      <c r="AV642" s="12" t="s">
        <v>81</v>
      </c>
      <c r="AW642" s="12" t="s">
        <v>33</v>
      </c>
      <c r="AX642" s="12" t="s">
        <v>72</v>
      </c>
      <c r="AY642" s="243" t="s">
        <v>236</v>
      </c>
    </row>
    <row r="643" s="12" customFormat="1">
      <c r="B643" s="233"/>
      <c r="C643" s="234"/>
      <c r="D643" s="229" t="s">
        <v>249</v>
      </c>
      <c r="E643" s="235" t="s">
        <v>19</v>
      </c>
      <c r="F643" s="236" t="s">
        <v>2793</v>
      </c>
      <c r="G643" s="234"/>
      <c r="H643" s="237">
        <v>84.299999999999997</v>
      </c>
      <c r="I643" s="238"/>
      <c r="J643" s="234"/>
      <c r="K643" s="234"/>
      <c r="L643" s="239"/>
      <c r="M643" s="240"/>
      <c r="N643" s="241"/>
      <c r="O643" s="241"/>
      <c r="P643" s="241"/>
      <c r="Q643" s="241"/>
      <c r="R643" s="241"/>
      <c r="S643" s="241"/>
      <c r="T643" s="242"/>
      <c r="AT643" s="243" t="s">
        <v>249</v>
      </c>
      <c r="AU643" s="243" t="s">
        <v>81</v>
      </c>
      <c r="AV643" s="12" t="s">
        <v>81</v>
      </c>
      <c r="AW643" s="12" t="s">
        <v>33</v>
      </c>
      <c r="AX643" s="12" t="s">
        <v>72</v>
      </c>
      <c r="AY643" s="243" t="s">
        <v>236</v>
      </c>
    </row>
    <row r="644" s="12" customFormat="1">
      <c r="B644" s="233"/>
      <c r="C644" s="234"/>
      <c r="D644" s="229" t="s">
        <v>249</v>
      </c>
      <c r="E644" s="235" t="s">
        <v>19</v>
      </c>
      <c r="F644" s="236" t="s">
        <v>2794</v>
      </c>
      <c r="G644" s="234"/>
      <c r="H644" s="237">
        <v>19.899999999999999</v>
      </c>
      <c r="I644" s="238"/>
      <c r="J644" s="234"/>
      <c r="K644" s="234"/>
      <c r="L644" s="239"/>
      <c r="M644" s="240"/>
      <c r="N644" s="241"/>
      <c r="O644" s="241"/>
      <c r="P644" s="241"/>
      <c r="Q644" s="241"/>
      <c r="R644" s="241"/>
      <c r="S644" s="241"/>
      <c r="T644" s="242"/>
      <c r="AT644" s="243" t="s">
        <v>249</v>
      </c>
      <c r="AU644" s="243" t="s">
        <v>81</v>
      </c>
      <c r="AV644" s="12" t="s">
        <v>81</v>
      </c>
      <c r="AW644" s="12" t="s">
        <v>33</v>
      </c>
      <c r="AX644" s="12" t="s">
        <v>72</v>
      </c>
      <c r="AY644" s="243" t="s">
        <v>236</v>
      </c>
    </row>
    <row r="645" s="12" customFormat="1">
      <c r="B645" s="233"/>
      <c r="C645" s="234"/>
      <c r="D645" s="229" t="s">
        <v>249</v>
      </c>
      <c r="E645" s="235" t="s">
        <v>19</v>
      </c>
      <c r="F645" s="236" t="s">
        <v>2795</v>
      </c>
      <c r="G645" s="234"/>
      <c r="H645" s="237">
        <v>65.825000000000003</v>
      </c>
      <c r="I645" s="238"/>
      <c r="J645" s="234"/>
      <c r="K645" s="234"/>
      <c r="L645" s="239"/>
      <c r="M645" s="240"/>
      <c r="N645" s="241"/>
      <c r="O645" s="241"/>
      <c r="P645" s="241"/>
      <c r="Q645" s="241"/>
      <c r="R645" s="241"/>
      <c r="S645" s="241"/>
      <c r="T645" s="242"/>
      <c r="AT645" s="243" t="s">
        <v>249</v>
      </c>
      <c r="AU645" s="243" t="s">
        <v>81</v>
      </c>
      <c r="AV645" s="12" t="s">
        <v>81</v>
      </c>
      <c r="AW645" s="12" t="s">
        <v>33</v>
      </c>
      <c r="AX645" s="12" t="s">
        <v>72</v>
      </c>
      <c r="AY645" s="243" t="s">
        <v>236</v>
      </c>
    </row>
    <row r="646" s="12" customFormat="1">
      <c r="B646" s="233"/>
      <c r="C646" s="234"/>
      <c r="D646" s="229" t="s">
        <v>249</v>
      </c>
      <c r="E646" s="235" t="s">
        <v>19</v>
      </c>
      <c r="F646" s="236" t="s">
        <v>2796</v>
      </c>
      <c r="G646" s="234"/>
      <c r="H646" s="237">
        <v>76.599999999999994</v>
      </c>
      <c r="I646" s="238"/>
      <c r="J646" s="234"/>
      <c r="K646" s="234"/>
      <c r="L646" s="239"/>
      <c r="M646" s="240"/>
      <c r="N646" s="241"/>
      <c r="O646" s="241"/>
      <c r="P646" s="241"/>
      <c r="Q646" s="241"/>
      <c r="R646" s="241"/>
      <c r="S646" s="241"/>
      <c r="T646" s="242"/>
      <c r="AT646" s="243" t="s">
        <v>249</v>
      </c>
      <c r="AU646" s="243" t="s">
        <v>81</v>
      </c>
      <c r="AV646" s="12" t="s">
        <v>81</v>
      </c>
      <c r="AW646" s="12" t="s">
        <v>33</v>
      </c>
      <c r="AX646" s="12" t="s">
        <v>72</v>
      </c>
      <c r="AY646" s="243" t="s">
        <v>236</v>
      </c>
    </row>
    <row r="647" s="12" customFormat="1">
      <c r="B647" s="233"/>
      <c r="C647" s="234"/>
      <c r="D647" s="229" t="s">
        <v>249</v>
      </c>
      <c r="E647" s="235" t="s">
        <v>19</v>
      </c>
      <c r="F647" s="236" t="s">
        <v>2797</v>
      </c>
      <c r="G647" s="234"/>
      <c r="H647" s="237">
        <v>26.030000000000001</v>
      </c>
      <c r="I647" s="238"/>
      <c r="J647" s="234"/>
      <c r="K647" s="234"/>
      <c r="L647" s="239"/>
      <c r="M647" s="240"/>
      <c r="N647" s="241"/>
      <c r="O647" s="241"/>
      <c r="P647" s="241"/>
      <c r="Q647" s="241"/>
      <c r="R647" s="241"/>
      <c r="S647" s="241"/>
      <c r="T647" s="242"/>
      <c r="AT647" s="243" t="s">
        <v>249</v>
      </c>
      <c r="AU647" s="243" t="s">
        <v>81</v>
      </c>
      <c r="AV647" s="12" t="s">
        <v>81</v>
      </c>
      <c r="AW647" s="12" t="s">
        <v>33</v>
      </c>
      <c r="AX647" s="12" t="s">
        <v>72</v>
      </c>
      <c r="AY647" s="243" t="s">
        <v>236</v>
      </c>
    </row>
    <row r="648" s="12" customFormat="1">
      <c r="B648" s="233"/>
      <c r="C648" s="234"/>
      <c r="D648" s="229" t="s">
        <v>249</v>
      </c>
      <c r="E648" s="235" t="s">
        <v>19</v>
      </c>
      <c r="F648" s="236" t="s">
        <v>2798</v>
      </c>
      <c r="G648" s="234"/>
      <c r="H648" s="237">
        <v>29.460000000000001</v>
      </c>
      <c r="I648" s="238"/>
      <c r="J648" s="234"/>
      <c r="K648" s="234"/>
      <c r="L648" s="239"/>
      <c r="M648" s="240"/>
      <c r="N648" s="241"/>
      <c r="O648" s="241"/>
      <c r="P648" s="241"/>
      <c r="Q648" s="241"/>
      <c r="R648" s="241"/>
      <c r="S648" s="241"/>
      <c r="T648" s="242"/>
      <c r="AT648" s="243" t="s">
        <v>249</v>
      </c>
      <c r="AU648" s="243" t="s">
        <v>81</v>
      </c>
      <c r="AV648" s="12" t="s">
        <v>81</v>
      </c>
      <c r="AW648" s="12" t="s">
        <v>33</v>
      </c>
      <c r="AX648" s="12" t="s">
        <v>72</v>
      </c>
      <c r="AY648" s="243" t="s">
        <v>236</v>
      </c>
    </row>
    <row r="649" s="14" customFormat="1">
      <c r="B649" s="272"/>
      <c r="C649" s="273"/>
      <c r="D649" s="229" t="s">
        <v>249</v>
      </c>
      <c r="E649" s="274" t="s">
        <v>19</v>
      </c>
      <c r="F649" s="275" t="s">
        <v>2128</v>
      </c>
      <c r="G649" s="273"/>
      <c r="H649" s="276">
        <v>357.27499999999998</v>
      </c>
      <c r="I649" s="277"/>
      <c r="J649" s="273"/>
      <c r="K649" s="273"/>
      <c r="L649" s="278"/>
      <c r="M649" s="279"/>
      <c r="N649" s="280"/>
      <c r="O649" s="280"/>
      <c r="P649" s="280"/>
      <c r="Q649" s="280"/>
      <c r="R649" s="280"/>
      <c r="S649" s="280"/>
      <c r="T649" s="281"/>
      <c r="AT649" s="282" t="s">
        <v>249</v>
      </c>
      <c r="AU649" s="282" t="s">
        <v>81</v>
      </c>
      <c r="AV649" s="14" t="s">
        <v>101</v>
      </c>
      <c r="AW649" s="14" t="s">
        <v>33</v>
      </c>
      <c r="AX649" s="14" t="s">
        <v>72</v>
      </c>
      <c r="AY649" s="282" t="s">
        <v>236</v>
      </c>
    </row>
    <row r="650" s="13" customFormat="1">
      <c r="B650" s="250"/>
      <c r="C650" s="251"/>
      <c r="D650" s="229" t="s">
        <v>249</v>
      </c>
      <c r="E650" s="252" t="s">
        <v>19</v>
      </c>
      <c r="F650" s="253" t="s">
        <v>2799</v>
      </c>
      <c r="G650" s="251"/>
      <c r="H650" s="252" t="s">
        <v>19</v>
      </c>
      <c r="I650" s="254"/>
      <c r="J650" s="251"/>
      <c r="K650" s="251"/>
      <c r="L650" s="255"/>
      <c r="M650" s="256"/>
      <c r="N650" s="257"/>
      <c r="O650" s="257"/>
      <c r="P650" s="257"/>
      <c r="Q650" s="257"/>
      <c r="R650" s="257"/>
      <c r="S650" s="257"/>
      <c r="T650" s="258"/>
      <c r="AT650" s="259" t="s">
        <v>249</v>
      </c>
      <c r="AU650" s="259" t="s">
        <v>81</v>
      </c>
      <c r="AV650" s="13" t="s">
        <v>79</v>
      </c>
      <c r="AW650" s="13" t="s">
        <v>33</v>
      </c>
      <c r="AX650" s="13" t="s">
        <v>72</v>
      </c>
      <c r="AY650" s="259" t="s">
        <v>236</v>
      </c>
    </row>
    <row r="651" s="12" customFormat="1">
      <c r="B651" s="233"/>
      <c r="C651" s="234"/>
      <c r="D651" s="229" t="s">
        <v>249</v>
      </c>
      <c r="E651" s="235" t="s">
        <v>19</v>
      </c>
      <c r="F651" s="236" t="s">
        <v>2800</v>
      </c>
      <c r="G651" s="234"/>
      <c r="H651" s="237">
        <v>24.879999999999999</v>
      </c>
      <c r="I651" s="238"/>
      <c r="J651" s="234"/>
      <c r="K651" s="234"/>
      <c r="L651" s="239"/>
      <c r="M651" s="240"/>
      <c r="N651" s="241"/>
      <c r="O651" s="241"/>
      <c r="P651" s="241"/>
      <c r="Q651" s="241"/>
      <c r="R651" s="241"/>
      <c r="S651" s="241"/>
      <c r="T651" s="242"/>
      <c r="AT651" s="243" t="s">
        <v>249</v>
      </c>
      <c r="AU651" s="243" t="s">
        <v>81</v>
      </c>
      <c r="AV651" s="12" t="s">
        <v>81</v>
      </c>
      <c r="AW651" s="12" t="s">
        <v>33</v>
      </c>
      <c r="AX651" s="12" t="s">
        <v>72</v>
      </c>
      <c r="AY651" s="243" t="s">
        <v>236</v>
      </c>
    </row>
    <row r="652" s="14" customFormat="1">
      <c r="B652" s="272"/>
      <c r="C652" s="273"/>
      <c r="D652" s="229" t="s">
        <v>249</v>
      </c>
      <c r="E652" s="274" t="s">
        <v>19</v>
      </c>
      <c r="F652" s="275" t="s">
        <v>2128</v>
      </c>
      <c r="G652" s="273"/>
      <c r="H652" s="276">
        <v>24.879999999999999</v>
      </c>
      <c r="I652" s="277"/>
      <c r="J652" s="273"/>
      <c r="K652" s="273"/>
      <c r="L652" s="278"/>
      <c r="M652" s="279"/>
      <c r="N652" s="280"/>
      <c r="O652" s="280"/>
      <c r="P652" s="280"/>
      <c r="Q652" s="280"/>
      <c r="R652" s="280"/>
      <c r="S652" s="280"/>
      <c r="T652" s="281"/>
      <c r="AT652" s="282" t="s">
        <v>249</v>
      </c>
      <c r="AU652" s="282" t="s">
        <v>81</v>
      </c>
      <c r="AV652" s="14" t="s">
        <v>101</v>
      </c>
      <c r="AW652" s="14" t="s">
        <v>33</v>
      </c>
      <c r="AX652" s="14" t="s">
        <v>72</v>
      </c>
      <c r="AY652" s="282" t="s">
        <v>236</v>
      </c>
    </row>
    <row r="653" s="15" customFormat="1">
      <c r="B653" s="283"/>
      <c r="C653" s="284"/>
      <c r="D653" s="229" t="s">
        <v>249</v>
      </c>
      <c r="E653" s="285" t="s">
        <v>19</v>
      </c>
      <c r="F653" s="286" t="s">
        <v>2130</v>
      </c>
      <c r="G653" s="284"/>
      <c r="H653" s="287">
        <v>382.15499999999997</v>
      </c>
      <c r="I653" s="288"/>
      <c r="J653" s="284"/>
      <c r="K653" s="284"/>
      <c r="L653" s="289"/>
      <c r="M653" s="290"/>
      <c r="N653" s="291"/>
      <c r="O653" s="291"/>
      <c r="P653" s="291"/>
      <c r="Q653" s="291"/>
      <c r="R653" s="291"/>
      <c r="S653" s="291"/>
      <c r="T653" s="292"/>
      <c r="AT653" s="293" t="s">
        <v>249</v>
      </c>
      <c r="AU653" s="293" t="s">
        <v>81</v>
      </c>
      <c r="AV653" s="15" t="s">
        <v>243</v>
      </c>
      <c r="AW653" s="15" t="s">
        <v>33</v>
      </c>
      <c r="AX653" s="15" t="s">
        <v>79</v>
      </c>
      <c r="AY653" s="293" t="s">
        <v>236</v>
      </c>
    </row>
    <row r="654" s="1" customFormat="1" ht="16.5" customHeight="1">
      <c r="B654" s="39"/>
      <c r="C654" s="260" t="s">
        <v>1200</v>
      </c>
      <c r="D654" s="260" t="s">
        <v>680</v>
      </c>
      <c r="E654" s="261" t="s">
        <v>2768</v>
      </c>
      <c r="F654" s="262" t="s">
        <v>2769</v>
      </c>
      <c r="G654" s="263" t="s">
        <v>256</v>
      </c>
      <c r="H654" s="264">
        <v>0.13400000000000001</v>
      </c>
      <c r="I654" s="265"/>
      <c r="J654" s="266">
        <f>ROUND(I654*H654,2)</f>
        <v>0</v>
      </c>
      <c r="K654" s="262" t="s">
        <v>242</v>
      </c>
      <c r="L654" s="267"/>
      <c r="M654" s="268" t="s">
        <v>19</v>
      </c>
      <c r="N654" s="269" t="s">
        <v>43</v>
      </c>
      <c r="O654" s="80"/>
      <c r="P654" s="226">
        <f>O654*H654</f>
        <v>0</v>
      </c>
      <c r="Q654" s="226">
        <v>1</v>
      </c>
      <c r="R654" s="226">
        <f>Q654*H654</f>
        <v>0.13400000000000001</v>
      </c>
      <c r="S654" s="226">
        <v>0</v>
      </c>
      <c r="T654" s="227">
        <f>S654*H654</f>
        <v>0</v>
      </c>
      <c r="AR654" s="18" t="s">
        <v>510</v>
      </c>
      <c r="AT654" s="18" t="s">
        <v>680</v>
      </c>
      <c r="AU654" s="18" t="s">
        <v>81</v>
      </c>
      <c r="AY654" s="18" t="s">
        <v>236</v>
      </c>
      <c r="BE654" s="228">
        <f>IF(N654="základní",J654,0)</f>
        <v>0</v>
      </c>
      <c r="BF654" s="228">
        <f>IF(N654="snížená",J654,0)</f>
        <v>0</v>
      </c>
      <c r="BG654" s="228">
        <f>IF(N654="zákl. přenesená",J654,0)</f>
        <v>0</v>
      </c>
      <c r="BH654" s="228">
        <f>IF(N654="sníž. přenesená",J654,0)</f>
        <v>0</v>
      </c>
      <c r="BI654" s="228">
        <f>IF(N654="nulová",J654,0)</f>
        <v>0</v>
      </c>
      <c r="BJ654" s="18" t="s">
        <v>79</v>
      </c>
      <c r="BK654" s="228">
        <f>ROUND(I654*H654,2)</f>
        <v>0</v>
      </c>
      <c r="BL654" s="18" t="s">
        <v>412</v>
      </c>
      <c r="BM654" s="18" t="s">
        <v>2801</v>
      </c>
    </row>
    <row r="655" s="1" customFormat="1">
      <c r="B655" s="39"/>
      <c r="C655" s="40"/>
      <c r="D655" s="229" t="s">
        <v>245</v>
      </c>
      <c r="E655" s="40"/>
      <c r="F655" s="230" t="s">
        <v>2769</v>
      </c>
      <c r="G655" s="40"/>
      <c r="H655" s="40"/>
      <c r="I655" s="144"/>
      <c r="J655" s="40"/>
      <c r="K655" s="40"/>
      <c r="L655" s="44"/>
      <c r="M655" s="231"/>
      <c r="N655" s="80"/>
      <c r="O655" s="80"/>
      <c r="P655" s="80"/>
      <c r="Q655" s="80"/>
      <c r="R655" s="80"/>
      <c r="S655" s="80"/>
      <c r="T655" s="81"/>
      <c r="AT655" s="18" t="s">
        <v>245</v>
      </c>
      <c r="AU655" s="18" t="s">
        <v>81</v>
      </c>
    </row>
    <row r="656" s="12" customFormat="1">
      <c r="B656" s="233"/>
      <c r="C656" s="234"/>
      <c r="D656" s="229" t="s">
        <v>249</v>
      </c>
      <c r="E656" s="234"/>
      <c r="F656" s="236" t="s">
        <v>2802</v>
      </c>
      <c r="G656" s="234"/>
      <c r="H656" s="237">
        <v>0.13400000000000001</v>
      </c>
      <c r="I656" s="238"/>
      <c r="J656" s="234"/>
      <c r="K656" s="234"/>
      <c r="L656" s="239"/>
      <c r="M656" s="240"/>
      <c r="N656" s="241"/>
      <c r="O656" s="241"/>
      <c r="P656" s="241"/>
      <c r="Q656" s="241"/>
      <c r="R656" s="241"/>
      <c r="S656" s="241"/>
      <c r="T656" s="242"/>
      <c r="AT656" s="243" t="s">
        <v>249</v>
      </c>
      <c r="AU656" s="243" t="s">
        <v>81</v>
      </c>
      <c r="AV656" s="12" t="s">
        <v>81</v>
      </c>
      <c r="AW656" s="12" t="s">
        <v>4</v>
      </c>
      <c r="AX656" s="12" t="s">
        <v>79</v>
      </c>
      <c r="AY656" s="243" t="s">
        <v>236</v>
      </c>
    </row>
    <row r="657" s="1" customFormat="1" ht="16.5" customHeight="1">
      <c r="B657" s="39"/>
      <c r="C657" s="217" t="s">
        <v>2803</v>
      </c>
      <c r="D657" s="217" t="s">
        <v>238</v>
      </c>
      <c r="E657" s="218" t="s">
        <v>2804</v>
      </c>
      <c r="F657" s="219" t="s">
        <v>2805</v>
      </c>
      <c r="G657" s="220" t="s">
        <v>264</v>
      </c>
      <c r="H657" s="221">
        <v>714.54999999999995</v>
      </c>
      <c r="I657" s="222"/>
      <c r="J657" s="223">
        <f>ROUND(I657*H657,2)</f>
        <v>0</v>
      </c>
      <c r="K657" s="219" t="s">
        <v>242</v>
      </c>
      <c r="L657" s="44"/>
      <c r="M657" s="224" t="s">
        <v>19</v>
      </c>
      <c r="N657" s="225" t="s">
        <v>43</v>
      </c>
      <c r="O657" s="80"/>
      <c r="P657" s="226">
        <f>O657*H657</f>
        <v>0</v>
      </c>
      <c r="Q657" s="226">
        <v>0</v>
      </c>
      <c r="R657" s="226">
        <f>Q657*H657</f>
        <v>0</v>
      </c>
      <c r="S657" s="226">
        <v>0</v>
      </c>
      <c r="T657" s="227">
        <f>S657*H657</f>
        <v>0</v>
      </c>
      <c r="AR657" s="18" t="s">
        <v>412</v>
      </c>
      <c r="AT657" s="18" t="s">
        <v>238</v>
      </c>
      <c r="AU657" s="18" t="s">
        <v>81</v>
      </c>
      <c r="AY657" s="18" t="s">
        <v>236</v>
      </c>
      <c r="BE657" s="228">
        <f>IF(N657="základní",J657,0)</f>
        <v>0</v>
      </c>
      <c r="BF657" s="228">
        <f>IF(N657="snížená",J657,0)</f>
        <v>0</v>
      </c>
      <c r="BG657" s="228">
        <f>IF(N657="zákl. přenesená",J657,0)</f>
        <v>0</v>
      </c>
      <c r="BH657" s="228">
        <f>IF(N657="sníž. přenesená",J657,0)</f>
        <v>0</v>
      </c>
      <c r="BI657" s="228">
        <f>IF(N657="nulová",J657,0)</f>
        <v>0</v>
      </c>
      <c r="BJ657" s="18" t="s">
        <v>79</v>
      </c>
      <c r="BK657" s="228">
        <f>ROUND(I657*H657,2)</f>
        <v>0</v>
      </c>
      <c r="BL657" s="18" t="s">
        <v>412</v>
      </c>
      <c r="BM657" s="18" t="s">
        <v>2806</v>
      </c>
    </row>
    <row r="658" s="1" customFormat="1">
      <c r="B658" s="39"/>
      <c r="C658" s="40"/>
      <c r="D658" s="229" t="s">
        <v>245</v>
      </c>
      <c r="E658" s="40"/>
      <c r="F658" s="230" t="s">
        <v>2807</v>
      </c>
      <c r="G658" s="40"/>
      <c r="H658" s="40"/>
      <c r="I658" s="144"/>
      <c r="J658" s="40"/>
      <c r="K658" s="40"/>
      <c r="L658" s="44"/>
      <c r="M658" s="231"/>
      <c r="N658" s="80"/>
      <c r="O658" s="80"/>
      <c r="P658" s="80"/>
      <c r="Q658" s="80"/>
      <c r="R658" s="80"/>
      <c r="S658" s="80"/>
      <c r="T658" s="81"/>
      <c r="AT658" s="18" t="s">
        <v>245</v>
      </c>
      <c r="AU658" s="18" t="s">
        <v>81</v>
      </c>
    </row>
    <row r="659" s="1" customFormat="1">
      <c r="B659" s="39"/>
      <c r="C659" s="40"/>
      <c r="D659" s="229" t="s">
        <v>247</v>
      </c>
      <c r="E659" s="40"/>
      <c r="F659" s="232" t="s">
        <v>2808</v>
      </c>
      <c r="G659" s="40"/>
      <c r="H659" s="40"/>
      <c r="I659" s="144"/>
      <c r="J659" s="40"/>
      <c r="K659" s="40"/>
      <c r="L659" s="44"/>
      <c r="M659" s="231"/>
      <c r="N659" s="80"/>
      <c r="O659" s="80"/>
      <c r="P659" s="80"/>
      <c r="Q659" s="80"/>
      <c r="R659" s="80"/>
      <c r="S659" s="80"/>
      <c r="T659" s="81"/>
      <c r="AT659" s="18" t="s">
        <v>247</v>
      </c>
      <c r="AU659" s="18" t="s">
        <v>81</v>
      </c>
    </row>
    <row r="660" s="12" customFormat="1">
      <c r="B660" s="233"/>
      <c r="C660" s="234"/>
      <c r="D660" s="229" t="s">
        <v>249</v>
      </c>
      <c r="E660" s="235" t="s">
        <v>19</v>
      </c>
      <c r="F660" s="236" t="s">
        <v>2809</v>
      </c>
      <c r="G660" s="234"/>
      <c r="H660" s="237">
        <v>714.54999999999995</v>
      </c>
      <c r="I660" s="238"/>
      <c r="J660" s="234"/>
      <c r="K660" s="234"/>
      <c r="L660" s="239"/>
      <c r="M660" s="240"/>
      <c r="N660" s="241"/>
      <c r="O660" s="241"/>
      <c r="P660" s="241"/>
      <c r="Q660" s="241"/>
      <c r="R660" s="241"/>
      <c r="S660" s="241"/>
      <c r="T660" s="242"/>
      <c r="AT660" s="243" t="s">
        <v>249</v>
      </c>
      <c r="AU660" s="243" t="s">
        <v>81</v>
      </c>
      <c r="AV660" s="12" t="s">
        <v>81</v>
      </c>
      <c r="AW660" s="12" t="s">
        <v>33</v>
      </c>
      <c r="AX660" s="12" t="s">
        <v>79</v>
      </c>
      <c r="AY660" s="243" t="s">
        <v>236</v>
      </c>
    </row>
    <row r="661" s="1" customFormat="1" ht="16.5" customHeight="1">
      <c r="B661" s="39"/>
      <c r="C661" s="260" t="s">
        <v>1203</v>
      </c>
      <c r="D661" s="260" t="s">
        <v>680</v>
      </c>
      <c r="E661" s="261" t="s">
        <v>2779</v>
      </c>
      <c r="F661" s="262" t="s">
        <v>2780</v>
      </c>
      <c r="G661" s="263" t="s">
        <v>256</v>
      </c>
      <c r="H661" s="264">
        <v>0.32200000000000001</v>
      </c>
      <c r="I661" s="265"/>
      <c r="J661" s="266">
        <f>ROUND(I661*H661,2)</f>
        <v>0</v>
      </c>
      <c r="K661" s="262" t="s">
        <v>242</v>
      </c>
      <c r="L661" s="267"/>
      <c r="M661" s="268" t="s">
        <v>19</v>
      </c>
      <c r="N661" s="269" t="s">
        <v>43</v>
      </c>
      <c r="O661" s="80"/>
      <c r="P661" s="226">
        <f>O661*H661</f>
        <v>0</v>
      </c>
      <c r="Q661" s="226">
        <v>1</v>
      </c>
      <c r="R661" s="226">
        <f>Q661*H661</f>
        <v>0.32200000000000001</v>
      </c>
      <c r="S661" s="226">
        <v>0</v>
      </c>
      <c r="T661" s="227">
        <f>S661*H661</f>
        <v>0</v>
      </c>
      <c r="AR661" s="18" t="s">
        <v>510</v>
      </c>
      <c r="AT661" s="18" t="s">
        <v>680</v>
      </c>
      <c r="AU661" s="18" t="s">
        <v>81</v>
      </c>
      <c r="AY661" s="18" t="s">
        <v>236</v>
      </c>
      <c r="BE661" s="228">
        <f>IF(N661="základní",J661,0)</f>
        <v>0</v>
      </c>
      <c r="BF661" s="228">
        <f>IF(N661="snížená",J661,0)</f>
        <v>0</v>
      </c>
      <c r="BG661" s="228">
        <f>IF(N661="zákl. přenesená",J661,0)</f>
        <v>0</v>
      </c>
      <c r="BH661" s="228">
        <f>IF(N661="sníž. přenesená",J661,0)</f>
        <v>0</v>
      </c>
      <c r="BI661" s="228">
        <f>IF(N661="nulová",J661,0)</f>
        <v>0</v>
      </c>
      <c r="BJ661" s="18" t="s">
        <v>79</v>
      </c>
      <c r="BK661" s="228">
        <f>ROUND(I661*H661,2)</f>
        <v>0</v>
      </c>
      <c r="BL661" s="18" t="s">
        <v>412</v>
      </c>
      <c r="BM661" s="18" t="s">
        <v>2810</v>
      </c>
    </row>
    <row r="662" s="1" customFormat="1">
      <c r="B662" s="39"/>
      <c r="C662" s="40"/>
      <c r="D662" s="229" t="s">
        <v>245</v>
      </c>
      <c r="E662" s="40"/>
      <c r="F662" s="230" t="s">
        <v>2780</v>
      </c>
      <c r="G662" s="40"/>
      <c r="H662" s="40"/>
      <c r="I662" s="144"/>
      <c r="J662" s="40"/>
      <c r="K662" s="40"/>
      <c r="L662" s="44"/>
      <c r="M662" s="231"/>
      <c r="N662" s="80"/>
      <c r="O662" s="80"/>
      <c r="P662" s="80"/>
      <c r="Q662" s="80"/>
      <c r="R662" s="80"/>
      <c r="S662" s="80"/>
      <c r="T662" s="81"/>
      <c r="AT662" s="18" t="s">
        <v>245</v>
      </c>
      <c r="AU662" s="18" t="s">
        <v>81</v>
      </c>
    </row>
    <row r="663" s="12" customFormat="1">
      <c r="B663" s="233"/>
      <c r="C663" s="234"/>
      <c r="D663" s="229" t="s">
        <v>249</v>
      </c>
      <c r="E663" s="234"/>
      <c r="F663" s="236" t="s">
        <v>2811</v>
      </c>
      <c r="G663" s="234"/>
      <c r="H663" s="237">
        <v>0.32200000000000001</v>
      </c>
      <c r="I663" s="238"/>
      <c r="J663" s="234"/>
      <c r="K663" s="234"/>
      <c r="L663" s="239"/>
      <c r="M663" s="240"/>
      <c r="N663" s="241"/>
      <c r="O663" s="241"/>
      <c r="P663" s="241"/>
      <c r="Q663" s="241"/>
      <c r="R663" s="241"/>
      <c r="S663" s="241"/>
      <c r="T663" s="242"/>
      <c r="AT663" s="243" t="s">
        <v>249</v>
      </c>
      <c r="AU663" s="243" t="s">
        <v>81</v>
      </c>
      <c r="AV663" s="12" t="s">
        <v>81</v>
      </c>
      <c r="AW663" s="12" t="s">
        <v>4</v>
      </c>
      <c r="AX663" s="12" t="s">
        <v>79</v>
      </c>
      <c r="AY663" s="243" t="s">
        <v>236</v>
      </c>
    </row>
    <row r="664" s="1" customFormat="1" ht="16.5" customHeight="1">
      <c r="B664" s="39"/>
      <c r="C664" s="217" t="s">
        <v>2812</v>
      </c>
      <c r="D664" s="217" t="s">
        <v>238</v>
      </c>
      <c r="E664" s="218" t="s">
        <v>2813</v>
      </c>
      <c r="F664" s="219" t="s">
        <v>2814</v>
      </c>
      <c r="G664" s="220" t="s">
        <v>264</v>
      </c>
      <c r="H664" s="221">
        <v>18</v>
      </c>
      <c r="I664" s="222"/>
      <c r="J664" s="223">
        <f>ROUND(I664*H664,2)</f>
        <v>0</v>
      </c>
      <c r="K664" s="219" t="s">
        <v>242</v>
      </c>
      <c r="L664" s="44"/>
      <c r="M664" s="224" t="s">
        <v>19</v>
      </c>
      <c r="N664" s="225" t="s">
        <v>43</v>
      </c>
      <c r="O664" s="80"/>
      <c r="P664" s="226">
        <f>O664*H664</f>
        <v>0</v>
      </c>
      <c r="Q664" s="226">
        <v>0.00040000000000000002</v>
      </c>
      <c r="R664" s="226">
        <f>Q664*H664</f>
        <v>0.0072000000000000007</v>
      </c>
      <c r="S664" s="226">
        <v>0</v>
      </c>
      <c r="T664" s="227">
        <f>S664*H664</f>
        <v>0</v>
      </c>
      <c r="AR664" s="18" t="s">
        <v>412</v>
      </c>
      <c r="AT664" s="18" t="s">
        <v>238</v>
      </c>
      <c r="AU664" s="18" t="s">
        <v>81</v>
      </c>
      <c r="AY664" s="18" t="s">
        <v>236</v>
      </c>
      <c r="BE664" s="228">
        <f>IF(N664="základní",J664,0)</f>
        <v>0</v>
      </c>
      <c r="BF664" s="228">
        <f>IF(N664="snížená",J664,0)</f>
        <v>0</v>
      </c>
      <c r="BG664" s="228">
        <f>IF(N664="zákl. přenesená",J664,0)</f>
        <v>0</v>
      </c>
      <c r="BH664" s="228">
        <f>IF(N664="sníž. přenesená",J664,0)</f>
        <v>0</v>
      </c>
      <c r="BI664" s="228">
        <f>IF(N664="nulová",J664,0)</f>
        <v>0</v>
      </c>
      <c r="BJ664" s="18" t="s">
        <v>79</v>
      </c>
      <c r="BK664" s="228">
        <f>ROUND(I664*H664,2)</f>
        <v>0</v>
      </c>
      <c r="BL664" s="18" t="s">
        <v>412</v>
      </c>
      <c r="BM664" s="18" t="s">
        <v>2815</v>
      </c>
    </row>
    <row r="665" s="1" customFormat="1">
      <c r="B665" s="39"/>
      <c r="C665" s="40"/>
      <c r="D665" s="229" t="s">
        <v>245</v>
      </c>
      <c r="E665" s="40"/>
      <c r="F665" s="230" t="s">
        <v>2816</v>
      </c>
      <c r="G665" s="40"/>
      <c r="H665" s="40"/>
      <c r="I665" s="144"/>
      <c r="J665" s="40"/>
      <c r="K665" s="40"/>
      <c r="L665" s="44"/>
      <c r="M665" s="231"/>
      <c r="N665" s="80"/>
      <c r="O665" s="80"/>
      <c r="P665" s="80"/>
      <c r="Q665" s="80"/>
      <c r="R665" s="80"/>
      <c r="S665" s="80"/>
      <c r="T665" s="81"/>
      <c r="AT665" s="18" t="s">
        <v>245</v>
      </c>
      <c r="AU665" s="18" t="s">
        <v>81</v>
      </c>
    </row>
    <row r="666" s="1" customFormat="1">
      <c r="B666" s="39"/>
      <c r="C666" s="40"/>
      <c r="D666" s="229" t="s">
        <v>247</v>
      </c>
      <c r="E666" s="40"/>
      <c r="F666" s="232" t="s">
        <v>2817</v>
      </c>
      <c r="G666" s="40"/>
      <c r="H666" s="40"/>
      <c r="I666" s="144"/>
      <c r="J666" s="40"/>
      <c r="K666" s="40"/>
      <c r="L666" s="44"/>
      <c r="M666" s="231"/>
      <c r="N666" s="80"/>
      <c r="O666" s="80"/>
      <c r="P666" s="80"/>
      <c r="Q666" s="80"/>
      <c r="R666" s="80"/>
      <c r="S666" s="80"/>
      <c r="T666" s="81"/>
      <c r="AT666" s="18" t="s">
        <v>247</v>
      </c>
      <c r="AU666" s="18" t="s">
        <v>81</v>
      </c>
    </row>
    <row r="667" s="12" customFormat="1">
      <c r="B667" s="233"/>
      <c r="C667" s="234"/>
      <c r="D667" s="229" t="s">
        <v>249</v>
      </c>
      <c r="E667" s="235" t="s">
        <v>19</v>
      </c>
      <c r="F667" s="236" t="s">
        <v>2818</v>
      </c>
      <c r="G667" s="234"/>
      <c r="H667" s="237">
        <v>18</v>
      </c>
      <c r="I667" s="238"/>
      <c r="J667" s="234"/>
      <c r="K667" s="234"/>
      <c r="L667" s="239"/>
      <c r="M667" s="240"/>
      <c r="N667" s="241"/>
      <c r="O667" s="241"/>
      <c r="P667" s="241"/>
      <c r="Q667" s="241"/>
      <c r="R667" s="241"/>
      <c r="S667" s="241"/>
      <c r="T667" s="242"/>
      <c r="AT667" s="243" t="s">
        <v>249</v>
      </c>
      <c r="AU667" s="243" t="s">
        <v>81</v>
      </c>
      <c r="AV667" s="12" t="s">
        <v>81</v>
      </c>
      <c r="AW667" s="12" t="s">
        <v>33</v>
      </c>
      <c r="AX667" s="12" t="s">
        <v>79</v>
      </c>
      <c r="AY667" s="243" t="s">
        <v>236</v>
      </c>
    </row>
    <row r="668" s="1" customFormat="1" ht="16.5" customHeight="1">
      <c r="B668" s="39"/>
      <c r="C668" s="260" t="s">
        <v>1207</v>
      </c>
      <c r="D668" s="260" t="s">
        <v>680</v>
      </c>
      <c r="E668" s="261" t="s">
        <v>2819</v>
      </c>
      <c r="F668" s="262" t="s">
        <v>2820</v>
      </c>
      <c r="G668" s="263" t="s">
        <v>264</v>
      </c>
      <c r="H668" s="264">
        <v>21.600000000000001</v>
      </c>
      <c r="I668" s="265"/>
      <c r="J668" s="266">
        <f>ROUND(I668*H668,2)</f>
        <v>0</v>
      </c>
      <c r="K668" s="262" t="s">
        <v>242</v>
      </c>
      <c r="L668" s="267"/>
      <c r="M668" s="268" t="s">
        <v>19</v>
      </c>
      <c r="N668" s="269" t="s">
        <v>43</v>
      </c>
      <c r="O668" s="80"/>
      <c r="P668" s="226">
        <f>O668*H668</f>
        <v>0</v>
      </c>
      <c r="Q668" s="226">
        <v>0.0043</v>
      </c>
      <c r="R668" s="226">
        <f>Q668*H668</f>
        <v>0.092880000000000004</v>
      </c>
      <c r="S668" s="226">
        <v>0</v>
      </c>
      <c r="T668" s="227">
        <f>S668*H668</f>
        <v>0</v>
      </c>
      <c r="AR668" s="18" t="s">
        <v>510</v>
      </c>
      <c r="AT668" s="18" t="s">
        <v>680</v>
      </c>
      <c r="AU668" s="18" t="s">
        <v>81</v>
      </c>
      <c r="AY668" s="18" t="s">
        <v>236</v>
      </c>
      <c r="BE668" s="228">
        <f>IF(N668="základní",J668,0)</f>
        <v>0</v>
      </c>
      <c r="BF668" s="228">
        <f>IF(N668="snížená",J668,0)</f>
        <v>0</v>
      </c>
      <c r="BG668" s="228">
        <f>IF(N668="zákl. přenesená",J668,0)</f>
        <v>0</v>
      </c>
      <c r="BH668" s="228">
        <f>IF(N668="sníž. přenesená",J668,0)</f>
        <v>0</v>
      </c>
      <c r="BI668" s="228">
        <f>IF(N668="nulová",J668,0)</f>
        <v>0</v>
      </c>
      <c r="BJ668" s="18" t="s">
        <v>79</v>
      </c>
      <c r="BK668" s="228">
        <f>ROUND(I668*H668,2)</f>
        <v>0</v>
      </c>
      <c r="BL668" s="18" t="s">
        <v>412</v>
      </c>
      <c r="BM668" s="18" t="s">
        <v>2821</v>
      </c>
    </row>
    <row r="669" s="1" customFormat="1">
      <c r="B669" s="39"/>
      <c r="C669" s="40"/>
      <c r="D669" s="229" t="s">
        <v>245</v>
      </c>
      <c r="E669" s="40"/>
      <c r="F669" s="230" t="s">
        <v>2822</v>
      </c>
      <c r="G669" s="40"/>
      <c r="H669" s="40"/>
      <c r="I669" s="144"/>
      <c r="J669" s="40"/>
      <c r="K669" s="40"/>
      <c r="L669" s="44"/>
      <c r="M669" s="231"/>
      <c r="N669" s="80"/>
      <c r="O669" s="80"/>
      <c r="P669" s="80"/>
      <c r="Q669" s="80"/>
      <c r="R669" s="80"/>
      <c r="S669" s="80"/>
      <c r="T669" s="81"/>
      <c r="AT669" s="18" t="s">
        <v>245</v>
      </c>
      <c r="AU669" s="18" t="s">
        <v>81</v>
      </c>
    </row>
    <row r="670" s="12" customFormat="1">
      <c r="B670" s="233"/>
      <c r="C670" s="234"/>
      <c r="D670" s="229" t="s">
        <v>249</v>
      </c>
      <c r="E670" s="234"/>
      <c r="F670" s="236" t="s">
        <v>2823</v>
      </c>
      <c r="G670" s="234"/>
      <c r="H670" s="237">
        <v>21.600000000000001</v>
      </c>
      <c r="I670" s="238"/>
      <c r="J670" s="234"/>
      <c r="K670" s="234"/>
      <c r="L670" s="239"/>
      <c r="M670" s="240"/>
      <c r="N670" s="241"/>
      <c r="O670" s="241"/>
      <c r="P670" s="241"/>
      <c r="Q670" s="241"/>
      <c r="R670" s="241"/>
      <c r="S670" s="241"/>
      <c r="T670" s="242"/>
      <c r="AT670" s="243" t="s">
        <v>249</v>
      </c>
      <c r="AU670" s="243" t="s">
        <v>81</v>
      </c>
      <c r="AV670" s="12" t="s">
        <v>81</v>
      </c>
      <c r="AW670" s="12" t="s">
        <v>4</v>
      </c>
      <c r="AX670" s="12" t="s">
        <v>79</v>
      </c>
      <c r="AY670" s="243" t="s">
        <v>236</v>
      </c>
    </row>
    <row r="671" s="1" customFormat="1" ht="16.5" customHeight="1">
      <c r="B671" s="39"/>
      <c r="C671" s="217" t="s">
        <v>2824</v>
      </c>
      <c r="D671" s="217" t="s">
        <v>238</v>
      </c>
      <c r="E671" s="218" t="s">
        <v>2825</v>
      </c>
      <c r="F671" s="219" t="s">
        <v>2826</v>
      </c>
      <c r="G671" s="220" t="s">
        <v>264</v>
      </c>
      <c r="H671" s="221">
        <v>61.689999999999998</v>
      </c>
      <c r="I671" s="222"/>
      <c r="J671" s="223">
        <f>ROUND(I671*H671,2)</f>
        <v>0</v>
      </c>
      <c r="K671" s="219" t="s">
        <v>242</v>
      </c>
      <c r="L671" s="44"/>
      <c r="M671" s="224" t="s">
        <v>19</v>
      </c>
      <c r="N671" s="225" t="s">
        <v>43</v>
      </c>
      <c r="O671" s="80"/>
      <c r="P671" s="226">
        <f>O671*H671</f>
        <v>0</v>
      </c>
      <c r="Q671" s="226">
        <v>0</v>
      </c>
      <c r="R671" s="226">
        <f>Q671*H671</f>
        <v>0</v>
      </c>
      <c r="S671" s="226">
        <v>0</v>
      </c>
      <c r="T671" s="227">
        <f>S671*H671</f>
        <v>0</v>
      </c>
      <c r="AR671" s="18" t="s">
        <v>412</v>
      </c>
      <c r="AT671" s="18" t="s">
        <v>238</v>
      </c>
      <c r="AU671" s="18" t="s">
        <v>81</v>
      </c>
      <c r="AY671" s="18" t="s">
        <v>236</v>
      </c>
      <c r="BE671" s="228">
        <f>IF(N671="základní",J671,0)</f>
        <v>0</v>
      </c>
      <c r="BF671" s="228">
        <f>IF(N671="snížená",J671,0)</f>
        <v>0</v>
      </c>
      <c r="BG671" s="228">
        <f>IF(N671="zákl. přenesená",J671,0)</f>
        <v>0</v>
      </c>
      <c r="BH671" s="228">
        <f>IF(N671="sníž. přenesená",J671,0)</f>
        <v>0</v>
      </c>
      <c r="BI671" s="228">
        <f>IF(N671="nulová",J671,0)</f>
        <v>0</v>
      </c>
      <c r="BJ671" s="18" t="s">
        <v>79</v>
      </c>
      <c r="BK671" s="228">
        <f>ROUND(I671*H671,2)</f>
        <v>0</v>
      </c>
      <c r="BL671" s="18" t="s">
        <v>412</v>
      </c>
      <c r="BM671" s="18" t="s">
        <v>2827</v>
      </c>
    </row>
    <row r="672" s="1" customFormat="1">
      <c r="B672" s="39"/>
      <c r="C672" s="40"/>
      <c r="D672" s="229" t="s">
        <v>245</v>
      </c>
      <c r="E672" s="40"/>
      <c r="F672" s="230" t="s">
        <v>2828</v>
      </c>
      <c r="G672" s="40"/>
      <c r="H672" s="40"/>
      <c r="I672" s="144"/>
      <c r="J672" s="40"/>
      <c r="K672" s="40"/>
      <c r="L672" s="44"/>
      <c r="M672" s="231"/>
      <c r="N672" s="80"/>
      <c r="O672" s="80"/>
      <c r="P672" s="80"/>
      <c r="Q672" s="80"/>
      <c r="R672" s="80"/>
      <c r="S672" s="80"/>
      <c r="T672" s="81"/>
      <c r="AT672" s="18" t="s">
        <v>245</v>
      </c>
      <c r="AU672" s="18" t="s">
        <v>81</v>
      </c>
    </row>
    <row r="673" s="1" customFormat="1">
      <c r="B673" s="39"/>
      <c r="C673" s="40"/>
      <c r="D673" s="229" t="s">
        <v>247</v>
      </c>
      <c r="E673" s="40"/>
      <c r="F673" s="232" t="s">
        <v>2829</v>
      </c>
      <c r="G673" s="40"/>
      <c r="H673" s="40"/>
      <c r="I673" s="144"/>
      <c r="J673" s="40"/>
      <c r="K673" s="40"/>
      <c r="L673" s="44"/>
      <c r="M673" s="231"/>
      <c r="N673" s="80"/>
      <c r="O673" s="80"/>
      <c r="P673" s="80"/>
      <c r="Q673" s="80"/>
      <c r="R673" s="80"/>
      <c r="S673" s="80"/>
      <c r="T673" s="81"/>
      <c r="AT673" s="18" t="s">
        <v>247</v>
      </c>
      <c r="AU673" s="18" t="s">
        <v>81</v>
      </c>
    </row>
    <row r="674" s="12" customFormat="1">
      <c r="B674" s="233"/>
      <c r="C674" s="234"/>
      <c r="D674" s="229" t="s">
        <v>249</v>
      </c>
      <c r="E674" s="235" t="s">
        <v>19</v>
      </c>
      <c r="F674" s="236" t="s">
        <v>2525</v>
      </c>
      <c r="G674" s="234"/>
      <c r="H674" s="237">
        <v>61.689999999999998</v>
      </c>
      <c r="I674" s="238"/>
      <c r="J674" s="234"/>
      <c r="K674" s="234"/>
      <c r="L674" s="239"/>
      <c r="M674" s="240"/>
      <c r="N674" s="241"/>
      <c r="O674" s="241"/>
      <c r="P674" s="241"/>
      <c r="Q674" s="241"/>
      <c r="R674" s="241"/>
      <c r="S674" s="241"/>
      <c r="T674" s="242"/>
      <c r="AT674" s="243" t="s">
        <v>249</v>
      </c>
      <c r="AU674" s="243" t="s">
        <v>81</v>
      </c>
      <c r="AV674" s="12" t="s">
        <v>81</v>
      </c>
      <c r="AW674" s="12" t="s">
        <v>33</v>
      </c>
      <c r="AX674" s="12" t="s">
        <v>79</v>
      </c>
      <c r="AY674" s="243" t="s">
        <v>236</v>
      </c>
    </row>
    <row r="675" s="1" customFormat="1" ht="16.5" customHeight="1">
      <c r="B675" s="39"/>
      <c r="C675" s="260" t="s">
        <v>1210</v>
      </c>
      <c r="D675" s="260" t="s">
        <v>680</v>
      </c>
      <c r="E675" s="261" t="s">
        <v>2768</v>
      </c>
      <c r="F675" s="262" t="s">
        <v>2769</v>
      </c>
      <c r="G675" s="263" t="s">
        <v>256</v>
      </c>
      <c r="H675" s="264">
        <v>0.019</v>
      </c>
      <c r="I675" s="265"/>
      <c r="J675" s="266">
        <f>ROUND(I675*H675,2)</f>
        <v>0</v>
      </c>
      <c r="K675" s="262" t="s">
        <v>242</v>
      </c>
      <c r="L675" s="267"/>
      <c r="M675" s="268" t="s">
        <v>19</v>
      </c>
      <c r="N675" s="269" t="s">
        <v>43</v>
      </c>
      <c r="O675" s="80"/>
      <c r="P675" s="226">
        <f>O675*H675</f>
        <v>0</v>
      </c>
      <c r="Q675" s="226">
        <v>1</v>
      </c>
      <c r="R675" s="226">
        <f>Q675*H675</f>
        <v>0.019</v>
      </c>
      <c r="S675" s="226">
        <v>0</v>
      </c>
      <c r="T675" s="227">
        <f>S675*H675</f>
        <v>0</v>
      </c>
      <c r="AR675" s="18" t="s">
        <v>510</v>
      </c>
      <c r="AT675" s="18" t="s">
        <v>680</v>
      </c>
      <c r="AU675" s="18" t="s">
        <v>81</v>
      </c>
      <c r="AY675" s="18" t="s">
        <v>236</v>
      </c>
      <c r="BE675" s="228">
        <f>IF(N675="základní",J675,0)</f>
        <v>0</v>
      </c>
      <c r="BF675" s="228">
        <f>IF(N675="snížená",J675,0)</f>
        <v>0</v>
      </c>
      <c r="BG675" s="228">
        <f>IF(N675="zákl. přenesená",J675,0)</f>
        <v>0</v>
      </c>
      <c r="BH675" s="228">
        <f>IF(N675="sníž. přenesená",J675,0)</f>
        <v>0</v>
      </c>
      <c r="BI675" s="228">
        <f>IF(N675="nulová",J675,0)</f>
        <v>0</v>
      </c>
      <c r="BJ675" s="18" t="s">
        <v>79</v>
      </c>
      <c r="BK675" s="228">
        <f>ROUND(I675*H675,2)</f>
        <v>0</v>
      </c>
      <c r="BL675" s="18" t="s">
        <v>412</v>
      </c>
      <c r="BM675" s="18" t="s">
        <v>2830</v>
      </c>
    </row>
    <row r="676" s="1" customFormat="1">
      <c r="B676" s="39"/>
      <c r="C676" s="40"/>
      <c r="D676" s="229" t="s">
        <v>245</v>
      </c>
      <c r="E676" s="40"/>
      <c r="F676" s="230" t="s">
        <v>2769</v>
      </c>
      <c r="G676" s="40"/>
      <c r="H676" s="40"/>
      <c r="I676" s="144"/>
      <c r="J676" s="40"/>
      <c r="K676" s="40"/>
      <c r="L676" s="44"/>
      <c r="M676" s="231"/>
      <c r="N676" s="80"/>
      <c r="O676" s="80"/>
      <c r="P676" s="80"/>
      <c r="Q676" s="80"/>
      <c r="R676" s="80"/>
      <c r="S676" s="80"/>
      <c r="T676" s="81"/>
      <c r="AT676" s="18" t="s">
        <v>245</v>
      </c>
      <c r="AU676" s="18" t="s">
        <v>81</v>
      </c>
    </row>
    <row r="677" s="12" customFormat="1">
      <c r="B677" s="233"/>
      <c r="C677" s="234"/>
      <c r="D677" s="229" t="s">
        <v>249</v>
      </c>
      <c r="E677" s="234"/>
      <c r="F677" s="236" t="s">
        <v>2831</v>
      </c>
      <c r="G677" s="234"/>
      <c r="H677" s="237">
        <v>0.019</v>
      </c>
      <c r="I677" s="238"/>
      <c r="J677" s="234"/>
      <c r="K677" s="234"/>
      <c r="L677" s="239"/>
      <c r="M677" s="240"/>
      <c r="N677" s="241"/>
      <c r="O677" s="241"/>
      <c r="P677" s="241"/>
      <c r="Q677" s="241"/>
      <c r="R677" s="241"/>
      <c r="S677" s="241"/>
      <c r="T677" s="242"/>
      <c r="AT677" s="243" t="s">
        <v>249</v>
      </c>
      <c r="AU677" s="243" t="s">
        <v>81</v>
      </c>
      <c r="AV677" s="12" t="s">
        <v>81</v>
      </c>
      <c r="AW677" s="12" t="s">
        <v>4</v>
      </c>
      <c r="AX677" s="12" t="s">
        <v>79</v>
      </c>
      <c r="AY677" s="243" t="s">
        <v>236</v>
      </c>
    </row>
    <row r="678" s="1" customFormat="1" ht="16.5" customHeight="1">
      <c r="B678" s="39"/>
      <c r="C678" s="217" t="s">
        <v>2832</v>
      </c>
      <c r="D678" s="217" t="s">
        <v>238</v>
      </c>
      <c r="E678" s="218" t="s">
        <v>2833</v>
      </c>
      <c r="F678" s="219" t="s">
        <v>2834</v>
      </c>
      <c r="G678" s="220" t="s">
        <v>264</v>
      </c>
      <c r="H678" s="221">
        <v>80.290000000000006</v>
      </c>
      <c r="I678" s="222"/>
      <c r="J678" s="223">
        <f>ROUND(I678*H678,2)</f>
        <v>0</v>
      </c>
      <c r="K678" s="219" t="s">
        <v>242</v>
      </c>
      <c r="L678" s="44"/>
      <c r="M678" s="224" t="s">
        <v>19</v>
      </c>
      <c r="N678" s="225" t="s">
        <v>43</v>
      </c>
      <c r="O678" s="80"/>
      <c r="P678" s="226">
        <f>O678*H678</f>
        <v>0</v>
      </c>
      <c r="Q678" s="226">
        <v>0.00038000000000000002</v>
      </c>
      <c r="R678" s="226">
        <f>Q678*H678</f>
        <v>0.030510200000000005</v>
      </c>
      <c r="S678" s="226">
        <v>0</v>
      </c>
      <c r="T678" s="227">
        <f>S678*H678</f>
        <v>0</v>
      </c>
      <c r="AR678" s="18" t="s">
        <v>412</v>
      </c>
      <c r="AT678" s="18" t="s">
        <v>238</v>
      </c>
      <c r="AU678" s="18" t="s">
        <v>81</v>
      </c>
      <c r="AY678" s="18" t="s">
        <v>236</v>
      </c>
      <c r="BE678" s="228">
        <f>IF(N678="základní",J678,0)</f>
        <v>0</v>
      </c>
      <c r="BF678" s="228">
        <f>IF(N678="snížená",J678,0)</f>
        <v>0</v>
      </c>
      <c r="BG678" s="228">
        <f>IF(N678="zákl. přenesená",J678,0)</f>
        <v>0</v>
      </c>
      <c r="BH678" s="228">
        <f>IF(N678="sníž. přenesená",J678,0)</f>
        <v>0</v>
      </c>
      <c r="BI678" s="228">
        <f>IF(N678="nulová",J678,0)</f>
        <v>0</v>
      </c>
      <c r="BJ678" s="18" t="s">
        <v>79</v>
      </c>
      <c r="BK678" s="228">
        <f>ROUND(I678*H678,2)</f>
        <v>0</v>
      </c>
      <c r="BL678" s="18" t="s">
        <v>412</v>
      </c>
      <c r="BM678" s="18" t="s">
        <v>2835</v>
      </c>
    </row>
    <row r="679" s="1" customFormat="1">
      <c r="B679" s="39"/>
      <c r="C679" s="40"/>
      <c r="D679" s="229" t="s">
        <v>245</v>
      </c>
      <c r="E679" s="40"/>
      <c r="F679" s="230" t="s">
        <v>2836</v>
      </c>
      <c r="G679" s="40"/>
      <c r="H679" s="40"/>
      <c r="I679" s="144"/>
      <c r="J679" s="40"/>
      <c r="K679" s="40"/>
      <c r="L679" s="44"/>
      <c r="M679" s="231"/>
      <c r="N679" s="80"/>
      <c r="O679" s="80"/>
      <c r="P679" s="80"/>
      <c r="Q679" s="80"/>
      <c r="R679" s="80"/>
      <c r="S679" s="80"/>
      <c r="T679" s="81"/>
      <c r="AT679" s="18" t="s">
        <v>245</v>
      </c>
      <c r="AU679" s="18" t="s">
        <v>81</v>
      </c>
    </row>
    <row r="680" s="13" customFormat="1">
      <c r="B680" s="250"/>
      <c r="C680" s="251"/>
      <c r="D680" s="229" t="s">
        <v>249</v>
      </c>
      <c r="E680" s="252" t="s">
        <v>19</v>
      </c>
      <c r="F680" s="253" t="s">
        <v>2837</v>
      </c>
      <c r="G680" s="251"/>
      <c r="H680" s="252" t="s">
        <v>19</v>
      </c>
      <c r="I680" s="254"/>
      <c r="J680" s="251"/>
      <c r="K680" s="251"/>
      <c r="L680" s="255"/>
      <c r="M680" s="256"/>
      <c r="N680" s="257"/>
      <c r="O680" s="257"/>
      <c r="P680" s="257"/>
      <c r="Q680" s="257"/>
      <c r="R680" s="257"/>
      <c r="S680" s="257"/>
      <c r="T680" s="258"/>
      <c r="AT680" s="259" t="s">
        <v>249</v>
      </c>
      <c r="AU680" s="259" t="s">
        <v>81</v>
      </c>
      <c r="AV680" s="13" t="s">
        <v>79</v>
      </c>
      <c r="AW680" s="13" t="s">
        <v>33</v>
      </c>
      <c r="AX680" s="13" t="s">
        <v>72</v>
      </c>
      <c r="AY680" s="259" t="s">
        <v>236</v>
      </c>
    </row>
    <row r="681" s="12" customFormat="1">
      <c r="B681" s="233"/>
      <c r="C681" s="234"/>
      <c r="D681" s="229" t="s">
        <v>249</v>
      </c>
      <c r="E681" s="235" t="s">
        <v>19</v>
      </c>
      <c r="F681" s="236" t="s">
        <v>2525</v>
      </c>
      <c r="G681" s="234"/>
      <c r="H681" s="237">
        <v>61.689999999999998</v>
      </c>
      <c r="I681" s="238"/>
      <c r="J681" s="234"/>
      <c r="K681" s="234"/>
      <c r="L681" s="239"/>
      <c r="M681" s="240"/>
      <c r="N681" s="241"/>
      <c r="O681" s="241"/>
      <c r="P681" s="241"/>
      <c r="Q681" s="241"/>
      <c r="R681" s="241"/>
      <c r="S681" s="241"/>
      <c r="T681" s="242"/>
      <c r="AT681" s="243" t="s">
        <v>249</v>
      </c>
      <c r="AU681" s="243" t="s">
        <v>81</v>
      </c>
      <c r="AV681" s="12" t="s">
        <v>81</v>
      </c>
      <c r="AW681" s="12" t="s">
        <v>33</v>
      </c>
      <c r="AX681" s="12" t="s">
        <v>72</v>
      </c>
      <c r="AY681" s="243" t="s">
        <v>236</v>
      </c>
    </row>
    <row r="682" s="14" customFormat="1">
      <c r="B682" s="272"/>
      <c r="C682" s="273"/>
      <c r="D682" s="229" t="s">
        <v>249</v>
      </c>
      <c r="E682" s="274" t="s">
        <v>19</v>
      </c>
      <c r="F682" s="275" t="s">
        <v>2128</v>
      </c>
      <c r="G682" s="273"/>
      <c r="H682" s="276">
        <v>61.689999999999998</v>
      </c>
      <c r="I682" s="277"/>
      <c r="J682" s="273"/>
      <c r="K682" s="273"/>
      <c r="L682" s="278"/>
      <c r="M682" s="279"/>
      <c r="N682" s="280"/>
      <c r="O682" s="280"/>
      <c r="P682" s="280"/>
      <c r="Q682" s="280"/>
      <c r="R682" s="280"/>
      <c r="S682" s="280"/>
      <c r="T682" s="281"/>
      <c r="AT682" s="282" t="s">
        <v>249</v>
      </c>
      <c r="AU682" s="282" t="s">
        <v>81</v>
      </c>
      <c r="AV682" s="14" t="s">
        <v>101</v>
      </c>
      <c r="AW682" s="14" t="s">
        <v>33</v>
      </c>
      <c r="AX682" s="14" t="s">
        <v>72</v>
      </c>
      <c r="AY682" s="282" t="s">
        <v>236</v>
      </c>
    </row>
    <row r="683" s="13" customFormat="1">
      <c r="B683" s="250"/>
      <c r="C683" s="251"/>
      <c r="D683" s="229" t="s">
        <v>249</v>
      </c>
      <c r="E683" s="252" t="s">
        <v>19</v>
      </c>
      <c r="F683" s="253" t="s">
        <v>2838</v>
      </c>
      <c r="G683" s="251"/>
      <c r="H683" s="252" t="s">
        <v>19</v>
      </c>
      <c r="I683" s="254"/>
      <c r="J683" s="251"/>
      <c r="K683" s="251"/>
      <c r="L683" s="255"/>
      <c r="M683" s="256"/>
      <c r="N683" s="257"/>
      <c r="O683" s="257"/>
      <c r="P683" s="257"/>
      <c r="Q683" s="257"/>
      <c r="R683" s="257"/>
      <c r="S683" s="257"/>
      <c r="T683" s="258"/>
      <c r="AT683" s="259" t="s">
        <v>249</v>
      </c>
      <c r="AU683" s="259" t="s">
        <v>81</v>
      </c>
      <c r="AV683" s="13" t="s">
        <v>79</v>
      </c>
      <c r="AW683" s="13" t="s">
        <v>33</v>
      </c>
      <c r="AX683" s="13" t="s">
        <v>72</v>
      </c>
      <c r="AY683" s="259" t="s">
        <v>236</v>
      </c>
    </row>
    <row r="684" s="12" customFormat="1">
      <c r="B684" s="233"/>
      <c r="C684" s="234"/>
      <c r="D684" s="229" t="s">
        <v>249</v>
      </c>
      <c r="E684" s="235" t="s">
        <v>19</v>
      </c>
      <c r="F684" s="236" t="s">
        <v>2839</v>
      </c>
      <c r="G684" s="234"/>
      <c r="H684" s="237">
        <v>4.6500000000000004</v>
      </c>
      <c r="I684" s="238"/>
      <c r="J684" s="234"/>
      <c r="K684" s="234"/>
      <c r="L684" s="239"/>
      <c r="M684" s="240"/>
      <c r="N684" s="241"/>
      <c r="O684" s="241"/>
      <c r="P684" s="241"/>
      <c r="Q684" s="241"/>
      <c r="R684" s="241"/>
      <c r="S684" s="241"/>
      <c r="T684" s="242"/>
      <c r="AT684" s="243" t="s">
        <v>249</v>
      </c>
      <c r="AU684" s="243" t="s">
        <v>81</v>
      </c>
      <c r="AV684" s="12" t="s">
        <v>81</v>
      </c>
      <c r="AW684" s="12" t="s">
        <v>33</v>
      </c>
      <c r="AX684" s="12" t="s">
        <v>72</v>
      </c>
      <c r="AY684" s="243" t="s">
        <v>236</v>
      </c>
    </row>
    <row r="685" s="12" customFormat="1">
      <c r="B685" s="233"/>
      <c r="C685" s="234"/>
      <c r="D685" s="229" t="s">
        <v>249</v>
      </c>
      <c r="E685" s="235" t="s">
        <v>19</v>
      </c>
      <c r="F685" s="236" t="s">
        <v>2840</v>
      </c>
      <c r="G685" s="234"/>
      <c r="H685" s="237">
        <v>13.949999999999999</v>
      </c>
      <c r="I685" s="238"/>
      <c r="J685" s="234"/>
      <c r="K685" s="234"/>
      <c r="L685" s="239"/>
      <c r="M685" s="240"/>
      <c r="N685" s="241"/>
      <c r="O685" s="241"/>
      <c r="P685" s="241"/>
      <c r="Q685" s="241"/>
      <c r="R685" s="241"/>
      <c r="S685" s="241"/>
      <c r="T685" s="242"/>
      <c r="AT685" s="243" t="s">
        <v>249</v>
      </c>
      <c r="AU685" s="243" t="s">
        <v>81</v>
      </c>
      <c r="AV685" s="12" t="s">
        <v>81</v>
      </c>
      <c r="AW685" s="12" t="s">
        <v>33</v>
      </c>
      <c r="AX685" s="12" t="s">
        <v>72</v>
      </c>
      <c r="AY685" s="243" t="s">
        <v>236</v>
      </c>
    </row>
    <row r="686" s="14" customFormat="1">
      <c r="B686" s="272"/>
      <c r="C686" s="273"/>
      <c r="D686" s="229" t="s">
        <v>249</v>
      </c>
      <c r="E686" s="274" t="s">
        <v>19</v>
      </c>
      <c r="F686" s="275" t="s">
        <v>2128</v>
      </c>
      <c r="G686" s="273"/>
      <c r="H686" s="276">
        <v>18.600000000000001</v>
      </c>
      <c r="I686" s="277"/>
      <c r="J686" s="273"/>
      <c r="K686" s="273"/>
      <c r="L686" s="278"/>
      <c r="M686" s="279"/>
      <c r="N686" s="280"/>
      <c r="O686" s="280"/>
      <c r="P686" s="280"/>
      <c r="Q686" s="280"/>
      <c r="R686" s="280"/>
      <c r="S686" s="280"/>
      <c r="T686" s="281"/>
      <c r="AT686" s="282" t="s">
        <v>249</v>
      </c>
      <c r="AU686" s="282" t="s">
        <v>81</v>
      </c>
      <c r="AV686" s="14" t="s">
        <v>101</v>
      </c>
      <c r="AW686" s="14" t="s">
        <v>33</v>
      </c>
      <c r="AX686" s="14" t="s">
        <v>72</v>
      </c>
      <c r="AY686" s="282" t="s">
        <v>236</v>
      </c>
    </row>
    <row r="687" s="15" customFormat="1">
      <c r="B687" s="283"/>
      <c r="C687" s="284"/>
      <c r="D687" s="229" t="s">
        <v>249</v>
      </c>
      <c r="E687" s="285" t="s">
        <v>19</v>
      </c>
      <c r="F687" s="286" t="s">
        <v>2130</v>
      </c>
      <c r="G687" s="284"/>
      <c r="H687" s="287">
        <v>80.290000000000006</v>
      </c>
      <c r="I687" s="288"/>
      <c r="J687" s="284"/>
      <c r="K687" s="284"/>
      <c r="L687" s="289"/>
      <c r="M687" s="290"/>
      <c r="N687" s="291"/>
      <c r="O687" s="291"/>
      <c r="P687" s="291"/>
      <c r="Q687" s="291"/>
      <c r="R687" s="291"/>
      <c r="S687" s="291"/>
      <c r="T687" s="292"/>
      <c r="AT687" s="293" t="s">
        <v>249</v>
      </c>
      <c r="AU687" s="293" t="s">
        <v>81</v>
      </c>
      <c r="AV687" s="15" t="s">
        <v>243</v>
      </c>
      <c r="AW687" s="15" t="s">
        <v>33</v>
      </c>
      <c r="AX687" s="15" t="s">
        <v>79</v>
      </c>
      <c r="AY687" s="293" t="s">
        <v>236</v>
      </c>
    </row>
    <row r="688" s="1" customFormat="1" ht="16.5" customHeight="1">
      <c r="B688" s="39"/>
      <c r="C688" s="260" t="s">
        <v>693</v>
      </c>
      <c r="D688" s="260" t="s">
        <v>680</v>
      </c>
      <c r="E688" s="261" t="s">
        <v>2819</v>
      </c>
      <c r="F688" s="262" t="s">
        <v>2820</v>
      </c>
      <c r="G688" s="263" t="s">
        <v>264</v>
      </c>
      <c r="H688" s="264">
        <v>70.944000000000003</v>
      </c>
      <c r="I688" s="265"/>
      <c r="J688" s="266">
        <f>ROUND(I688*H688,2)</f>
        <v>0</v>
      </c>
      <c r="K688" s="262" t="s">
        <v>242</v>
      </c>
      <c r="L688" s="267"/>
      <c r="M688" s="268" t="s">
        <v>19</v>
      </c>
      <c r="N688" s="269" t="s">
        <v>43</v>
      </c>
      <c r="O688" s="80"/>
      <c r="P688" s="226">
        <f>O688*H688</f>
        <v>0</v>
      </c>
      <c r="Q688" s="226">
        <v>0.0043</v>
      </c>
      <c r="R688" s="226">
        <f>Q688*H688</f>
        <v>0.30505920000000003</v>
      </c>
      <c r="S688" s="226">
        <v>0</v>
      </c>
      <c r="T688" s="227">
        <f>S688*H688</f>
        <v>0</v>
      </c>
      <c r="AR688" s="18" t="s">
        <v>510</v>
      </c>
      <c r="AT688" s="18" t="s">
        <v>680</v>
      </c>
      <c r="AU688" s="18" t="s">
        <v>81</v>
      </c>
      <c r="AY688" s="18" t="s">
        <v>236</v>
      </c>
      <c r="BE688" s="228">
        <f>IF(N688="základní",J688,0)</f>
        <v>0</v>
      </c>
      <c r="BF688" s="228">
        <f>IF(N688="snížená",J688,0)</f>
        <v>0</v>
      </c>
      <c r="BG688" s="228">
        <f>IF(N688="zákl. přenesená",J688,0)</f>
        <v>0</v>
      </c>
      <c r="BH688" s="228">
        <f>IF(N688="sníž. přenesená",J688,0)</f>
        <v>0</v>
      </c>
      <c r="BI688" s="228">
        <f>IF(N688="nulová",J688,0)</f>
        <v>0</v>
      </c>
      <c r="BJ688" s="18" t="s">
        <v>79</v>
      </c>
      <c r="BK688" s="228">
        <f>ROUND(I688*H688,2)</f>
        <v>0</v>
      </c>
      <c r="BL688" s="18" t="s">
        <v>412</v>
      </c>
      <c r="BM688" s="18" t="s">
        <v>2841</v>
      </c>
    </row>
    <row r="689" s="1" customFormat="1">
      <c r="B689" s="39"/>
      <c r="C689" s="40"/>
      <c r="D689" s="229" t="s">
        <v>245</v>
      </c>
      <c r="E689" s="40"/>
      <c r="F689" s="230" t="s">
        <v>2822</v>
      </c>
      <c r="G689" s="40"/>
      <c r="H689" s="40"/>
      <c r="I689" s="144"/>
      <c r="J689" s="40"/>
      <c r="K689" s="40"/>
      <c r="L689" s="44"/>
      <c r="M689" s="231"/>
      <c r="N689" s="80"/>
      <c r="O689" s="80"/>
      <c r="P689" s="80"/>
      <c r="Q689" s="80"/>
      <c r="R689" s="80"/>
      <c r="S689" s="80"/>
      <c r="T689" s="81"/>
      <c r="AT689" s="18" t="s">
        <v>245</v>
      </c>
      <c r="AU689" s="18" t="s">
        <v>81</v>
      </c>
    </row>
    <row r="690" s="1" customFormat="1">
      <c r="B690" s="39"/>
      <c r="C690" s="40"/>
      <c r="D690" s="229" t="s">
        <v>247</v>
      </c>
      <c r="E690" s="40"/>
      <c r="F690" s="232" t="s">
        <v>2842</v>
      </c>
      <c r="G690" s="40"/>
      <c r="H690" s="40"/>
      <c r="I690" s="144"/>
      <c r="J690" s="40"/>
      <c r="K690" s="40"/>
      <c r="L690" s="44"/>
      <c r="M690" s="231"/>
      <c r="N690" s="80"/>
      <c r="O690" s="80"/>
      <c r="P690" s="80"/>
      <c r="Q690" s="80"/>
      <c r="R690" s="80"/>
      <c r="S690" s="80"/>
      <c r="T690" s="81"/>
      <c r="AT690" s="18" t="s">
        <v>247</v>
      </c>
      <c r="AU690" s="18" t="s">
        <v>81</v>
      </c>
    </row>
    <row r="691" s="12" customFormat="1">
      <c r="B691" s="233"/>
      <c r="C691" s="234"/>
      <c r="D691" s="229" t="s">
        <v>249</v>
      </c>
      <c r="E691" s="234"/>
      <c r="F691" s="236" t="s">
        <v>2843</v>
      </c>
      <c r="G691" s="234"/>
      <c r="H691" s="237">
        <v>70.944000000000003</v>
      </c>
      <c r="I691" s="238"/>
      <c r="J691" s="234"/>
      <c r="K691" s="234"/>
      <c r="L691" s="239"/>
      <c r="M691" s="240"/>
      <c r="N691" s="241"/>
      <c r="O691" s="241"/>
      <c r="P691" s="241"/>
      <c r="Q691" s="241"/>
      <c r="R691" s="241"/>
      <c r="S691" s="241"/>
      <c r="T691" s="242"/>
      <c r="AT691" s="243" t="s">
        <v>249</v>
      </c>
      <c r="AU691" s="243" t="s">
        <v>81</v>
      </c>
      <c r="AV691" s="12" t="s">
        <v>81</v>
      </c>
      <c r="AW691" s="12" t="s">
        <v>4</v>
      </c>
      <c r="AX691" s="12" t="s">
        <v>79</v>
      </c>
      <c r="AY691" s="243" t="s">
        <v>236</v>
      </c>
    </row>
    <row r="692" s="1" customFormat="1" ht="16.5" customHeight="1">
      <c r="B692" s="39"/>
      <c r="C692" s="260" t="s">
        <v>2844</v>
      </c>
      <c r="D692" s="260" t="s">
        <v>680</v>
      </c>
      <c r="E692" s="261" t="s">
        <v>2845</v>
      </c>
      <c r="F692" s="262" t="s">
        <v>2846</v>
      </c>
      <c r="G692" s="263" t="s">
        <v>264</v>
      </c>
      <c r="H692" s="264">
        <v>21.390000000000001</v>
      </c>
      <c r="I692" s="265"/>
      <c r="J692" s="266">
        <f>ROUND(I692*H692,2)</f>
        <v>0</v>
      </c>
      <c r="K692" s="262" t="s">
        <v>242</v>
      </c>
      <c r="L692" s="267"/>
      <c r="M692" s="268" t="s">
        <v>19</v>
      </c>
      <c r="N692" s="269" t="s">
        <v>43</v>
      </c>
      <c r="O692" s="80"/>
      <c r="P692" s="226">
        <f>O692*H692</f>
        <v>0</v>
      </c>
      <c r="Q692" s="226">
        <v>0.0041000000000000003</v>
      </c>
      <c r="R692" s="226">
        <f>Q692*H692</f>
        <v>0.087699000000000013</v>
      </c>
      <c r="S692" s="226">
        <v>0</v>
      </c>
      <c r="T692" s="227">
        <f>S692*H692</f>
        <v>0</v>
      </c>
      <c r="AR692" s="18" t="s">
        <v>510</v>
      </c>
      <c r="AT692" s="18" t="s">
        <v>680</v>
      </c>
      <c r="AU692" s="18" t="s">
        <v>81</v>
      </c>
      <c r="AY692" s="18" t="s">
        <v>236</v>
      </c>
      <c r="BE692" s="228">
        <f>IF(N692="základní",J692,0)</f>
        <v>0</v>
      </c>
      <c r="BF692" s="228">
        <f>IF(N692="snížená",J692,0)</f>
        <v>0</v>
      </c>
      <c r="BG692" s="228">
        <f>IF(N692="zákl. přenesená",J692,0)</f>
        <v>0</v>
      </c>
      <c r="BH692" s="228">
        <f>IF(N692="sníž. přenesená",J692,0)</f>
        <v>0</v>
      </c>
      <c r="BI692" s="228">
        <f>IF(N692="nulová",J692,0)</f>
        <v>0</v>
      </c>
      <c r="BJ692" s="18" t="s">
        <v>79</v>
      </c>
      <c r="BK692" s="228">
        <f>ROUND(I692*H692,2)</f>
        <v>0</v>
      </c>
      <c r="BL692" s="18" t="s">
        <v>412</v>
      </c>
      <c r="BM692" s="18" t="s">
        <v>2847</v>
      </c>
    </row>
    <row r="693" s="1" customFormat="1">
      <c r="B693" s="39"/>
      <c r="C693" s="40"/>
      <c r="D693" s="229" t="s">
        <v>245</v>
      </c>
      <c r="E693" s="40"/>
      <c r="F693" s="230" t="s">
        <v>2846</v>
      </c>
      <c r="G693" s="40"/>
      <c r="H693" s="40"/>
      <c r="I693" s="144"/>
      <c r="J693" s="40"/>
      <c r="K693" s="40"/>
      <c r="L693" s="44"/>
      <c r="M693" s="231"/>
      <c r="N693" s="80"/>
      <c r="O693" s="80"/>
      <c r="P693" s="80"/>
      <c r="Q693" s="80"/>
      <c r="R693" s="80"/>
      <c r="S693" s="80"/>
      <c r="T693" s="81"/>
      <c r="AT693" s="18" t="s">
        <v>245</v>
      </c>
      <c r="AU693" s="18" t="s">
        <v>81</v>
      </c>
    </row>
    <row r="694" s="1" customFormat="1">
      <c r="B694" s="39"/>
      <c r="C694" s="40"/>
      <c r="D694" s="229" t="s">
        <v>247</v>
      </c>
      <c r="E694" s="40"/>
      <c r="F694" s="232" t="s">
        <v>2848</v>
      </c>
      <c r="G694" s="40"/>
      <c r="H694" s="40"/>
      <c r="I694" s="144"/>
      <c r="J694" s="40"/>
      <c r="K694" s="40"/>
      <c r="L694" s="44"/>
      <c r="M694" s="231"/>
      <c r="N694" s="80"/>
      <c r="O694" s="80"/>
      <c r="P694" s="80"/>
      <c r="Q694" s="80"/>
      <c r="R694" s="80"/>
      <c r="S694" s="80"/>
      <c r="T694" s="81"/>
      <c r="AT694" s="18" t="s">
        <v>247</v>
      </c>
      <c r="AU694" s="18" t="s">
        <v>81</v>
      </c>
    </row>
    <row r="695" s="12" customFormat="1">
      <c r="B695" s="233"/>
      <c r="C695" s="234"/>
      <c r="D695" s="229" t="s">
        <v>249</v>
      </c>
      <c r="E695" s="234"/>
      <c r="F695" s="236" t="s">
        <v>2849</v>
      </c>
      <c r="G695" s="234"/>
      <c r="H695" s="237">
        <v>21.390000000000001</v>
      </c>
      <c r="I695" s="238"/>
      <c r="J695" s="234"/>
      <c r="K695" s="234"/>
      <c r="L695" s="239"/>
      <c r="M695" s="240"/>
      <c r="N695" s="241"/>
      <c r="O695" s="241"/>
      <c r="P695" s="241"/>
      <c r="Q695" s="241"/>
      <c r="R695" s="241"/>
      <c r="S695" s="241"/>
      <c r="T695" s="242"/>
      <c r="AT695" s="243" t="s">
        <v>249</v>
      </c>
      <c r="AU695" s="243" t="s">
        <v>81</v>
      </c>
      <c r="AV695" s="12" t="s">
        <v>81</v>
      </c>
      <c r="AW695" s="12" t="s">
        <v>4</v>
      </c>
      <c r="AX695" s="12" t="s">
        <v>79</v>
      </c>
      <c r="AY695" s="243" t="s">
        <v>236</v>
      </c>
    </row>
    <row r="696" s="1" customFormat="1" ht="16.5" customHeight="1">
      <c r="B696" s="39"/>
      <c r="C696" s="217" t="s">
        <v>2850</v>
      </c>
      <c r="D696" s="217" t="s">
        <v>238</v>
      </c>
      <c r="E696" s="218" t="s">
        <v>2851</v>
      </c>
      <c r="F696" s="219" t="s">
        <v>2852</v>
      </c>
      <c r="G696" s="220" t="s">
        <v>264</v>
      </c>
      <c r="H696" s="221">
        <v>161.06</v>
      </c>
      <c r="I696" s="222"/>
      <c r="J696" s="223">
        <f>ROUND(I696*H696,2)</f>
        <v>0</v>
      </c>
      <c r="K696" s="219" t="s">
        <v>242</v>
      </c>
      <c r="L696" s="44"/>
      <c r="M696" s="224" t="s">
        <v>19</v>
      </c>
      <c r="N696" s="225" t="s">
        <v>43</v>
      </c>
      <c r="O696" s="80"/>
      <c r="P696" s="226">
        <f>O696*H696</f>
        <v>0</v>
      </c>
      <c r="Q696" s="226">
        <v>0</v>
      </c>
      <c r="R696" s="226">
        <f>Q696*H696</f>
        <v>0</v>
      </c>
      <c r="S696" s="226">
        <v>0</v>
      </c>
      <c r="T696" s="227">
        <f>S696*H696</f>
        <v>0</v>
      </c>
      <c r="AR696" s="18" t="s">
        <v>412</v>
      </c>
      <c r="AT696" s="18" t="s">
        <v>238</v>
      </c>
      <c r="AU696" s="18" t="s">
        <v>81</v>
      </c>
      <c r="AY696" s="18" t="s">
        <v>236</v>
      </c>
      <c r="BE696" s="228">
        <f>IF(N696="základní",J696,0)</f>
        <v>0</v>
      </c>
      <c r="BF696" s="228">
        <f>IF(N696="snížená",J696,0)</f>
        <v>0</v>
      </c>
      <c r="BG696" s="228">
        <f>IF(N696="zákl. přenesená",J696,0)</f>
        <v>0</v>
      </c>
      <c r="BH696" s="228">
        <f>IF(N696="sníž. přenesená",J696,0)</f>
        <v>0</v>
      </c>
      <c r="BI696" s="228">
        <f>IF(N696="nulová",J696,0)</f>
        <v>0</v>
      </c>
      <c r="BJ696" s="18" t="s">
        <v>79</v>
      </c>
      <c r="BK696" s="228">
        <f>ROUND(I696*H696,2)</f>
        <v>0</v>
      </c>
      <c r="BL696" s="18" t="s">
        <v>412</v>
      </c>
      <c r="BM696" s="18" t="s">
        <v>2853</v>
      </c>
    </row>
    <row r="697" s="1" customFormat="1">
      <c r="B697" s="39"/>
      <c r="C697" s="40"/>
      <c r="D697" s="229" t="s">
        <v>245</v>
      </c>
      <c r="E697" s="40"/>
      <c r="F697" s="230" t="s">
        <v>2854</v>
      </c>
      <c r="G697" s="40"/>
      <c r="H697" s="40"/>
      <c r="I697" s="144"/>
      <c r="J697" s="40"/>
      <c r="K697" s="40"/>
      <c r="L697" s="44"/>
      <c r="M697" s="231"/>
      <c r="N697" s="80"/>
      <c r="O697" s="80"/>
      <c r="P697" s="80"/>
      <c r="Q697" s="80"/>
      <c r="R697" s="80"/>
      <c r="S697" s="80"/>
      <c r="T697" s="81"/>
      <c r="AT697" s="18" t="s">
        <v>245</v>
      </c>
      <c r="AU697" s="18" t="s">
        <v>81</v>
      </c>
    </row>
    <row r="698" s="13" customFormat="1">
      <c r="B698" s="250"/>
      <c r="C698" s="251"/>
      <c r="D698" s="229" t="s">
        <v>249</v>
      </c>
      <c r="E698" s="252" t="s">
        <v>19</v>
      </c>
      <c r="F698" s="253" t="s">
        <v>2855</v>
      </c>
      <c r="G698" s="251"/>
      <c r="H698" s="252" t="s">
        <v>19</v>
      </c>
      <c r="I698" s="254"/>
      <c r="J698" s="251"/>
      <c r="K698" s="251"/>
      <c r="L698" s="255"/>
      <c r="M698" s="256"/>
      <c r="N698" s="257"/>
      <c r="O698" s="257"/>
      <c r="P698" s="257"/>
      <c r="Q698" s="257"/>
      <c r="R698" s="257"/>
      <c r="S698" s="257"/>
      <c r="T698" s="258"/>
      <c r="AT698" s="259" t="s">
        <v>249</v>
      </c>
      <c r="AU698" s="259" t="s">
        <v>81</v>
      </c>
      <c r="AV698" s="13" t="s">
        <v>79</v>
      </c>
      <c r="AW698" s="13" t="s">
        <v>33</v>
      </c>
      <c r="AX698" s="13" t="s">
        <v>72</v>
      </c>
      <c r="AY698" s="259" t="s">
        <v>236</v>
      </c>
    </row>
    <row r="699" s="12" customFormat="1">
      <c r="B699" s="233"/>
      <c r="C699" s="234"/>
      <c r="D699" s="229" t="s">
        <v>249</v>
      </c>
      <c r="E699" s="235" t="s">
        <v>19</v>
      </c>
      <c r="F699" s="236" t="s">
        <v>2856</v>
      </c>
      <c r="G699" s="234"/>
      <c r="H699" s="237">
        <v>69.980000000000004</v>
      </c>
      <c r="I699" s="238"/>
      <c r="J699" s="234"/>
      <c r="K699" s="234"/>
      <c r="L699" s="239"/>
      <c r="M699" s="240"/>
      <c r="N699" s="241"/>
      <c r="O699" s="241"/>
      <c r="P699" s="241"/>
      <c r="Q699" s="241"/>
      <c r="R699" s="241"/>
      <c r="S699" s="241"/>
      <c r="T699" s="242"/>
      <c r="AT699" s="243" t="s">
        <v>249</v>
      </c>
      <c r="AU699" s="243" t="s">
        <v>81</v>
      </c>
      <c r="AV699" s="12" t="s">
        <v>81</v>
      </c>
      <c r="AW699" s="12" t="s">
        <v>33</v>
      </c>
      <c r="AX699" s="12" t="s">
        <v>72</v>
      </c>
      <c r="AY699" s="243" t="s">
        <v>236</v>
      </c>
    </row>
    <row r="700" s="12" customFormat="1">
      <c r="B700" s="233"/>
      <c r="C700" s="234"/>
      <c r="D700" s="229" t="s">
        <v>249</v>
      </c>
      <c r="E700" s="235" t="s">
        <v>19</v>
      </c>
      <c r="F700" s="236" t="s">
        <v>2857</v>
      </c>
      <c r="G700" s="234"/>
      <c r="H700" s="237">
        <v>30.5</v>
      </c>
      <c r="I700" s="238"/>
      <c r="J700" s="234"/>
      <c r="K700" s="234"/>
      <c r="L700" s="239"/>
      <c r="M700" s="240"/>
      <c r="N700" s="241"/>
      <c r="O700" s="241"/>
      <c r="P700" s="241"/>
      <c r="Q700" s="241"/>
      <c r="R700" s="241"/>
      <c r="S700" s="241"/>
      <c r="T700" s="242"/>
      <c r="AT700" s="243" t="s">
        <v>249</v>
      </c>
      <c r="AU700" s="243" t="s">
        <v>81</v>
      </c>
      <c r="AV700" s="12" t="s">
        <v>81</v>
      </c>
      <c r="AW700" s="12" t="s">
        <v>33</v>
      </c>
      <c r="AX700" s="12" t="s">
        <v>72</v>
      </c>
      <c r="AY700" s="243" t="s">
        <v>236</v>
      </c>
    </row>
    <row r="701" s="12" customFormat="1">
      <c r="B701" s="233"/>
      <c r="C701" s="234"/>
      <c r="D701" s="229" t="s">
        <v>249</v>
      </c>
      <c r="E701" s="235" t="s">
        <v>19</v>
      </c>
      <c r="F701" s="236" t="s">
        <v>2858</v>
      </c>
      <c r="G701" s="234"/>
      <c r="H701" s="237">
        <v>35.700000000000003</v>
      </c>
      <c r="I701" s="238"/>
      <c r="J701" s="234"/>
      <c r="K701" s="234"/>
      <c r="L701" s="239"/>
      <c r="M701" s="240"/>
      <c r="N701" s="241"/>
      <c r="O701" s="241"/>
      <c r="P701" s="241"/>
      <c r="Q701" s="241"/>
      <c r="R701" s="241"/>
      <c r="S701" s="241"/>
      <c r="T701" s="242"/>
      <c r="AT701" s="243" t="s">
        <v>249</v>
      </c>
      <c r="AU701" s="243" t="s">
        <v>81</v>
      </c>
      <c r="AV701" s="12" t="s">
        <v>81</v>
      </c>
      <c r="AW701" s="12" t="s">
        <v>33</v>
      </c>
      <c r="AX701" s="12" t="s">
        <v>72</v>
      </c>
      <c r="AY701" s="243" t="s">
        <v>236</v>
      </c>
    </row>
    <row r="702" s="14" customFormat="1">
      <c r="B702" s="272"/>
      <c r="C702" s="273"/>
      <c r="D702" s="229" t="s">
        <v>249</v>
      </c>
      <c r="E702" s="274" t="s">
        <v>19</v>
      </c>
      <c r="F702" s="275" t="s">
        <v>2128</v>
      </c>
      <c r="G702" s="273"/>
      <c r="H702" s="276">
        <v>136.18000000000001</v>
      </c>
      <c r="I702" s="277"/>
      <c r="J702" s="273"/>
      <c r="K702" s="273"/>
      <c r="L702" s="278"/>
      <c r="M702" s="279"/>
      <c r="N702" s="280"/>
      <c r="O702" s="280"/>
      <c r="P702" s="280"/>
      <c r="Q702" s="280"/>
      <c r="R702" s="280"/>
      <c r="S702" s="280"/>
      <c r="T702" s="281"/>
      <c r="AT702" s="282" t="s">
        <v>249</v>
      </c>
      <c r="AU702" s="282" t="s">
        <v>81</v>
      </c>
      <c r="AV702" s="14" t="s">
        <v>101</v>
      </c>
      <c r="AW702" s="14" t="s">
        <v>33</v>
      </c>
      <c r="AX702" s="14" t="s">
        <v>72</v>
      </c>
      <c r="AY702" s="282" t="s">
        <v>236</v>
      </c>
    </row>
    <row r="703" s="13" customFormat="1">
      <c r="B703" s="250"/>
      <c r="C703" s="251"/>
      <c r="D703" s="229" t="s">
        <v>249</v>
      </c>
      <c r="E703" s="252" t="s">
        <v>19</v>
      </c>
      <c r="F703" s="253" t="s">
        <v>2859</v>
      </c>
      <c r="G703" s="251"/>
      <c r="H703" s="252" t="s">
        <v>19</v>
      </c>
      <c r="I703" s="254"/>
      <c r="J703" s="251"/>
      <c r="K703" s="251"/>
      <c r="L703" s="255"/>
      <c r="M703" s="256"/>
      <c r="N703" s="257"/>
      <c r="O703" s="257"/>
      <c r="P703" s="257"/>
      <c r="Q703" s="257"/>
      <c r="R703" s="257"/>
      <c r="S703" s="257"/>
      <c r="T703" s="258"/>
      <c r="AT703" s="259" t="s">
        <v>249</v>
      </c>
      <c r="AU703" s="259" t="s">
        <v>81</v>
      </c>
      <c r="AV703" s="13" t="s">
        <v>79</v>
      </c>
      <c r="AW703" s="13" t="s">
        <v>33</v>
      </c>
      <c r="AX703" s="13" t="s">
        <v>72</v>
      </c>
      <c r="AY703" s="259" t="s">
        <v>236</v>
      </c>
    </row>
    <row r="704" s="12" customFormat="1">
      <c r="B704" s="233"/>
      <c r="C704" s="234"/>
      <c r="D704" s="229" t="s">
        <v>249</v>
      </c>
      <c r="E704" s="235" t="s">
        <v>19</v>
      </c>
      <c r="F704" s="236" t="s">
        <v>2800</v>
      </c>
      <c r="G704" s="234"/>
      <c r="H704" s="237">
        <v>24.879999999999999</v>
      </c>
      <c r="I704" s="238"/>
      <c r="J704" s="234"/>
      <c r="K704" s="234"/>
      <c r="L704" s="239"/>
      <c r="M704" s="240"/>
      <c r="N704" s="241"/>
      <c r="O704" s="241"/>
      <c r="P704" s="241"/>
      <c r="Q704" s="241"/>
      <c r="R704" s="241"/>
      <c r="S704" s="241"/>
      <c r="T704" s="242"/>
      <c r="AT704" s="243" t="s">
        <v>249</v>
      </c>
      <c r="AU704" s="243" t="s">
        <v>81</v>
      </c>
      <c r="AV704" s="12" t="s">
        <v>81</v>
      </c>
      <c r="AW704" s="12" t="s">
        <v>33</v>
      </c>
      <c r="AX704" s="12" t="s">
        <v>72</v>
      </c>
      <c r="AY704" s="243" t="s">
        <v>236</v>
      </c>
    </row>
    <row r="705" s="14" customFormat="1">
      <c r="B705" s="272"/>
      <c r="C705" s="273"/>
      <c r="D705" s="229" t="s">
        <v>249</v>
      </c>
      <c r="E705" s="274" t="s">
        <v>19</v>
      </c>
      <c r="F705" s="275" t="s">
        <v>2128</v>
      </c>
      <c r="G705" s="273"/>
      <c r="H705" s="276">
        <v>24.879999999999999</v>
      </c>
      <c r="I705" s="277"/>
      <c r="J705" s="273"/>
      <c r="K705" s="273"/>
      <c r="L705" s="278"/>
      <c r="M705" s="279"/>
      <c r="N705" s="280"/>
      <c r="O705" s="280"/>
      <c r="P705" s="280"/>
      <c r="Q705" s="280"/>
      <c r="R705" s="280"/>
      <c r="S705" s="280"/>
      <c r="T705" s="281"/>
      <c r="AT705" s="282" t="s">
        <v>249</v>
      </c>
      <c r="AU705" s="282" t="s">
        <v>81</v>
      </c>
      <c r="AV705" s="14" t="s">
        <v>101</v>
      </c>
      <c r="AW705" s="14" t="s">
        <v>33</v>
      </c>
      <c r="AX705" s="14" t="s">
        <v>72</v>
      </c>
      <c r="AY705" s="282" t="s">
        <v>236</v>
      </c>
    </row>
    <row r="706" s="15" customFormat="1">
      <c r="B706" s="283"/>
      <c r="C706" s="284"/>
      <c r="D706" s="229" t="s">
        <v>249</v>
      </c>
      <c r="E706" s="285" t="s">
        <v>19</v>
      </c>
      <c r="F706" s="286" t="s">
        <v>2130</v>
      </c>
      <c r="G706" s="284"/>
      <c r="H706" s="287">
        <v>161.06</v>
      </c>
      <c r="I706" s="288"/>
      <c r="J706" s="284"/>
      <c r="K706" s="284"/>
      <c r="L706" s="289"/>
      <c r="M706" s="290"/>
      <c r="N706" s="291"/>
      <c r="O706" s="291"/>
      <c r="P706" s="291"/>
      <c r="Q706" s="291"/>
      <c r="R706" s="291"/>
      <c r="S706" s="291"/>
      <c r="T706" s="292"/>
      <c r="AT706" s="293" t="s">
        <v>249</v>
      </c>
      <c r="AU706" s="293" t="s">
        <v>81</v>
      </c>
      <c r="AV706" s="15" t="s">
        <v>243</v>
      </c>
      <c r="AW706" s="15" t="s">
        <v>33</v>
      </c>
      <c r="AX706" s="15" t="s">
        <v>79</v>
      </c>
      <c r="AY706" s="293" t="s">
        <v>236</v>
      </c>
    </row>
    <row r="707" s="1" customFormat="1" ht="16.5" customHeight="1">
      <c r="B707" s="39"/>
      <c r="C707" s="260" t="s">
        <v>2860</v>
      </c>
      <c r="D707" s="260" t="s">
        <v>680</v>
      </c>
      <c r="E707" s="261" t="s">
        <v>2861</v>
      </c>
      <c r="F707" s="262" t="s">
        <v>2862</v>
      </c>
      <c r="G707" s="263" t="s">
        <v>264</v>
      </c>
      <c r="H707" s="264">
        <v>169.113</v>
      </c>
      <c r="I707" s="265"/>
      <c r="J707" s="266">
        <f>ROUND(I707*H707,2)</f>
        <v>0</v>
      </c>
      <c r="K707" s="262" t="s">
        <v>242</v>
      </c>
      <c r="L707" s="267"/>
      <c r="M707" s="268" t="s">
        <v>19</v>
      </c>
      <c r="N707" s="269" t="s">
        <v>43</v>
      </c>
      <c r="O707" s="80"/>
      <c r="P707" s="226">
        <f>O707*H707</f>
        <v>0</v>
      </c>
      <c r="Q707" s="226">
        <v>0.00059999999999999995</v>
      </c>
      <c r="R707" s="226">
        <f>Q707*H707</f>
        <v>0.1014678</v>
      </c>
      <c r="S707" s="226">
        <v>0</v>
      </c>
      <c r="T707" s="227">
        <f>S707*H707</f>
        <v>0</v>
      </c>
      <c r="AR707" s="18" t="s">
        <v>510</v>
      </c>
      <c r="AT707" s="18" t="s">
        <v>680</v>
      </c>
      <c r="AU707" s="18" t="s">
        <v>81</v>
      </c>
      <c r="AY707" s="18" t="s">
        <v>236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18" t="s">
        <v>79</v>
      </c>
      <c r="BK707" s="228">
        <f>ROUND(I707*H707,2)</f>
        <v>0</v>
      </c>
      <c r="BL707" s="18" t="s">
        <v>412</v>
      </c>
      <c r="BM707" s="18" t="s">
        <v>2863</v>
      </c>
    </row>
    <row r="708" s="1" customFormat="1">
      <c r="B708" s="39"/>
      <c r="C708" s="40"/>
      <c r="D708" s="229" t="s">
        <v>245</v>
      </c>
      <c r="E708" s="40"/>
      <c r="F708" s="230" t="s">
        <v>2864</v>
      </c>
      <c r="G708" s="40"/>
      <c r="H708" s="40"/>
      <c r="I708" s="144"/>
      <c r="J708" s="40"/>
      <c r="K708" s="40"/>
      <c r="L708" s="44"/>
      <c r="M708" s="231"/>
      <c r="N708" s="80"/>
      <c r="O708" s="80"/>
      <c r="P708" s="80"/>
      <c r="Q708" s="80"/>
      <c r="R708" s="80"/>
      <c r="S708" s="80"/>
      <c r="T708" s="81"/>
      <c r="AT708" s="18" t="s">
        <v>245</v>
      </c>
      <c r="AU708" s="18" t="s">
        <v>81</v>
      </c>
    </row>
    <row r="709" s="12" customFormat="1">
      <c r="B709" s="233"/>
      <c r="C709" s="234"/>
      <c r="D709" s="229" t="s">
        <v>249</v>
      </c>
      <c r="E709" s="234"/>
      <c r="F709" s="236" t="s">
        <v>2865</v>
      </c>
      <c r="G709" s="234"/>
      <c r="H709" s="237">
        <v>169.113</v>
      </c>
      <c r="I709" s="238"/>
      <c r="J709" s="234"/>
      <c r="K709" s="234"/>
      <c r="L709" s="239"/>
      <c r="M709" s="240"/>
      <c r="N709" s="241"/>
      <c r="O709" s="241"/>
      <c r="P709" s="241"/>
      <c r="Q709" s="241"/>
      <c r="R709" s="241"/>
      <c r="S709" s="241"/>
      <c r="T709" s="242"/>
      <c r="AT709" s="243" t="s">
        <v>249</v>
      </c>
      <c r="AU709" s="243" t="s">
        <v>81</v>
      </c>
      <c r="AV709" s="12" t="s">
        <v>81</v>
      </c>
      <c r="AW709" s="12" t="s">
        <v>4</v>
      </c>
      <c r="AX709" s="12" t="s">
        <v>79</v>
      </c>
      <c r="AY709" s="243" t="s">
        <v>236</v>
      </c>
    </row>
    <row r="710" s="1" customFormat="1" ht="16.5" customHeight="1">
      <c r="B710" s="39"/>
      <c r="C710" s="217" t="s">
        <v>2866</v>
      </c>
      <c r="D710" s="217" t="s">
        <v>238</v>
      </c>
      <c r="E710" s="218" t="s">
        <v>2867</v>
      </c>
      <c r="F710" s="219" t="s">
        <v>2868</v>
      </c>
      <c r="G710" s="220" t="s">
        <v>256</v>
      </c>
      <c r="H710" s="221">
        <v>1.1399999999999999</v>
      </c>
      <c r="I710" s="222"/>
      <c r="J710" s="223">
        <f>ROUND(I710*H710,2)</f>
        <v>0</v>
      </c>
      <c r="K710" s="219" t="s">
        <v>242</v>
      </c>
      <c r="L710" s="44"/>
      <c r="M710" s="224" t="s">
        <v>19</v>
      </c>
      <c r="N710" s="225" t="s">
        <v>43</v>
      </c>
      <c r="O710" s="80"/>
      <c r="P710" s="226">
        <f>O710*H710</f>
        <v>0</v>
      </c>
      <c r="Q710" s="226">
        <v>0</v>
      </c>
      <c r="R710" s="226">
        <f>Q710*H710</f>
        <v>0</v>
      </c>
      <c r="S710" s="226">
        <v>0</v>
      </c>
      <c r="T710" s="227">
        <f>S710*H710</f>
        <v>0</v>
      </c>
      <c r="AR710" s="18" t="s">
        <v>412</v>
      </c>
      <c r="AT710" s="18" t="s">
        <v>238</v>
      </c>
      <c r="AU710" s="18" t="s">
        <v>81</v>
      </c>
      <c r="AY710" s="18" t="s">
        <v>236</v>
      </c>
      <c r="BE710" s="228">
        <f>IF(N710="základní",J710,0)</f>
        <v>0</v>
      </c>
      <c r="BF710" s="228">
        <f>IF(N710="snížená",J710,0)</f>
        <v>0</v>
      </c>
      <c r="BG710" s="228">
        <f>IF(N710="zákl. přenesená",J710,0)</f>
        <v>0</v>
      </c>
      <c r="BH710" s="228">
        <f>IF(N710="sníž. přenesená",J710,0)</f>
        <v>0</v>
      </c>
      <c r="BI710" s="228">
        <f>IF(N710="nulová",J710,0)</f>
        <v>0</v>
      </c>
      <c r="BJ710" s="18" t="s">
        <v>79</v>
      </c>
      <c r="BK710" s="228">
        <f>ROUND(I710*H710,2)</f>
        <v>0</v>
      </c>
      <c r="BL710" s="18" t="s">
        <v>412</v>
      </c>
      <c r="BM710" s="18" t="s">
        <v>2869</v>
      </c>
    </row>
    <row r="711" s="1" customFormat="1">
      <c r="B711" s="39"/>
      <c r="C711" s="40"/>
      <c r="D711" s="229" t="s">
        <v>245</v>
      </c>
      <c r="E711" s="40"/>
      <c r="F711" s="230" t="s">
        <v>2870</v>
      </c>
      <c r="G711" s="40"/>
      <c r="H711" s="40"/>
      <c r="I711" s="144"/>
      <c r="J711" s="40"/>
      <c r="K711" s="40"/>
      <c r="L711" s="44"/>
      <c r="M711" s="231"/>
      <c r="N711" s="80"/>
      <c r="O711" s="80"/>
      <c r="P711" s="80"/>
      <c r="Q711" s="80"/>
      <c r="R711" s="80"/>
      <c r="S711" s="80"/>
      <c r="T711" s="81"/>
      <c r="AT711" s="18" t="s">
        <v>245</v>
      </c>
      <c r="AU711" s="18" t="s">
        <v>81</v>
      </c>
    </row>
    <row r="712" s="1" customFormat="1" ht="16.5" customHeight="1">
      <c r="B712" s="39"/>
      <c r="C712" s="217" t="s">
        <v>2871</v>
      </c>
      <c r="D712" s="217" t="s">
        <v>238</v>
      </c>
      <c r="E712" s="218" t="s">
        <v>2872</v>
      </c>
      <c r="F712" s="219" t="s">
        <v>2873</v>
      </c>
      <c r="G712" s="220" t="s">
        <v>256</v>
      </c>
      <c r="H712" s="221">
        <v>1.1399999999999999</v>
      </c>
      <c r="I712" s="222"/>
      <c r="J712" s="223">
        <f>ROUND(I712*H712,2)</f>
        <v>0</v>
      </c>
      <c r="K712" s="219" t="s">
        <v>242</v>
      </c>
      <c r="L712" s="44"/>
      <c r="M712" s="224" t="s">
        <v>19</v>
      </c>
      <c r="N712" s="225" t="s">
        <v>43</v>
      </c>
      <c r="O712" s="80"/>
      <c r="P712" s="226">
        <f>O712*H712</f>
        <v>0</v>
      </c>
      <c r="Q712" s="226">
        <v>0</v>
      </c>
      <c r="R712" s="226">
        <f>Q712*H712</f>
        <v>0</v>
      </c>
      <c r="S712" s="226">
        <v>0</v>
      </c>
      <c r="T712" s="227">
        <f>S712*H712</f>
        <v>0</v>
      </c>
      <c r="AR712" s="18" t="s">
        <v>412</v>
      </c>
      <c r="AT712" s="18" t="s">
        <v>238</v>
      </c>
      <c r="AU712" s="18" t="s">
        <v>81</v>
      </c>
      <c r="AY712" s="18" t="s">
        <v>236</v>
      </c>
      <c r="BE712" s="228">
        <f>IF(N712="základní",J712,0)</f>
        <v>0</v>
      </c>
      <c r="BF712" s="228">
        <f>IF(N712="snížená",J712,0)</f>
        <v>0</v>
      </c>
      <c r="BG712" s="228">
        <f>IF(N712="zákl. přenesená",J712,0)</f>
        <v>0</v>
      </c>
      <c r="BH712" s="228">
        <f>IF(N712="sníž. přenesená",J712,0)</f>
        <v>0</v>
      </c>
      <c r="BI712" s="228">
        <f>IF(N712="nulová",J712,0)</f>
        <v>0</v>
      </c>
      <c r="BJ712" s="18" t="s">
        <v>79</v>
      </c>
      <c r="BK712" s="228">
        <f>ROUND(I712*H712,2)</f>
        <v>0</v>
      </c>
      <c r="BL712" s="18" t="s">
        <v>412</v>
      </c>
      <c r="BM712" s="18" t="s">
        <v>2874</v>
      </c>
    </row>
    <row r="713" s="1" customFormat="1">
      <c r="B713" s="39"/>
      <c r="C713" s="40"/>
      <c r="D713" s="229" t="s">
        <v>245</v>
      </c>
      <c r="E713" s="40"/>
      <c r="F713" s="230" t="s">
        <v>2875</v>
      </c>
      <c r="G713" s="40"/>
      <c r="H713" s="40"/>
      <c r="I713" s="144"/>
      <c r="J713" s="40"/>
      <c r="K713" s="40"/>
      <c r="L713" s="44"/>
      <c r="M713" s="231"/>
      <c r="N713" s="80"/>
      <c r="O713" s="80"/>
      <c r="P713" s="80"/>
      <c r="Q713" s="80"/>
      <c r="R713" s="80"/>
      <c r="S713" s="80"/>
      <c r="T713" s="81"/>
      <c r="AT713" s="18" t="s">
        <v>245</v>
      </c>
      <c r="AU713" s="18" t="s">
        <v>81</v>
      </c>
    </row>
    <row r="714" s="1" customFormat="1" ht="16.5" customHeight="1">
      <c r="B714" s="39"/>
      <c r="C714" s="217" t="s">
        <v>2876</v>
      </c>
      <c r="D714" s="217" t="s">
        <v>238</v>
      </c>
      <c r="E714" s="218" t="s">
        <v>2877</v>
      </c>
      <c r="F714" s="219" t="s">
        <v>2878</v>
      </c>
      <c r="G714" s="220" t="s">
        <v>256</v>
      </c>
      <c r="H714" s="221">
        <v>1.1399999999999999</v>
      </c>
      <c r="I714" s="222"/>
      <c r="J714" s="223">
        <f>ROUND(I714*H714,2)</f>
        <v>0</v>
      </c>
      <c r="K714" s="219" t="s">
        <v>242</v>
      </c>
      <c r="L714" s="44"/>
      <c r="M714" s="224" t="s">
        <v>19</v>
      </c>
      <c r="N714" s="225" t="s">
        <v>43</v>
      </c>
      <c r="O714" s="80"/>
      <c r="P714" s="226">
        <f>O714*H714</f>
        <v>0</v>
      </c>
      <c r="Q714" s="226">
        <v>0</v>
      </c>
      <c r="R714" s="226">
        <f>Q714*H714</f>
        <v>0</v>
      </c>
      <c r="S714" s="226">
        <v>0</v>
      </c>
      <c r="T714" s="227">
        <f>S714*H714</f>
        <v>0</v>
      </c>
      <c r="AR714" s="18" t="s">
        <v>412</v>
      </c>
      <c r="AT714" s="18" t="s">
        <v>238</v>
      </c>
      <c r="AU714" s="18" t="s">
        <v>81</v>
      </c>
      <c r="AY714" s="18" t="s">
        <v>236</v>
      </c>
      <c r="BE714" s="228">
        <f>IF(N714="základní",J714,0)</f>
        <v>0</v>
      </c>
      <c r="BF714" s="228">
        <f>IF(N714="snížená",J714,0)</f>
        <v>0</v>
      </c>
      <c r="BG714" s="228">
        <f>IF(N714="zákl. přenesená",J714,0)</f>
        <v>0</v>
      </c>
      <c r="BH714" s="228">
        <f>IF(N714="sníž. přenesená",J714,0)</f>
        <v>0</v>
      </c>
      <c r="BI714" s="228">
        <f>IF(N714="nulová",J714,0)</f>
        <v>0</v>
      </c>
      <c r="BJ714" s="18" t="s">
        <v>79</v>
      </c>
      <c r="BK714" s="228">
        <f>ROUND(I714*H714,2)</f>
        <v>0</v>
      </c>
      <c r="BL714" s="18" t="s">
        <v>412</v>
      </c>
      <c r="BM714" s="18" t="s">
        <v>2879</v>
      </c>
    </row>
    <row r="715" s="1" customFormat="1">
      <c r="B715" s="39"/>
      <c r="C715" s="40"/>
      <c r="D715" s="229" t="s">
        <v>245</v>
      </c>
      <c r="E715" s="40"/>
      <c r="F715" s="230" t="s">
        <v>2880</v>
      </c>
      <c r="G715" s="40"/>
      <c r="H715" s="40"/>
      <c r="I715" s="144"/>
      <c r="J715" s="40"/>
      <c r="K715" s="40"/>
      <c r="L715" s="44"/>
      <c r="M715" s="231"/>
      <c r="N715" s="80"/>
      <c r="O715" s="80"/>
      <c r="P715" s="80"/>
      <c r="Q715" s="80"/>
      <c r="R715" s="80"/>
      <c r="S715" s="80"/>
      <c r="T715" s="81"/>
      <c r="AT715" s="18" t="s">
        <v>245</v>
      </c>
      <c r="AU715" s="18" t="s">
        <v>81</v>
      </c>
    </row>
    <row r="716" s="11" customFormat="1" ht="25.92" customHeight="1">
      <c r="B716" s="201"/>
      <c r="C716" s="202"/>
      <c r="D716" s="203" t="s">
        <v>71</v>
      </c>
      <c r="E716" s="204" t="s">
        <v>1800</v>
      </c>
      <c r="F716" s="204" t="s">
        <v>1801</v>
      </c>
      <c r="G716" s="202"/>
      <c r="H716" s="202"/>
      <c r="I716" s="205"/>
      <c r="J716" s="206">
        <f>BK716</f>
        <v>0</v>
      </c>
      <c r="K716" s="202"/>
      <c r="L716" s="207"/>
      <c r="M716" s="208"/>
      <c r="N716" s="209"/>
      <c r="O716" s="209"/>
      <c r="P716" s="210">
        <f>P717+P723</f>
        <v>0</v>
      </c>
      <c r="Q716" s="209"/>
      <c r="R716" s="210">
        <f>R717+R723</f>
        <v>0</v>
      </c>
      <c r="S716" s="209"/>
      <c r="T716" s="211">
        <f>T717+T723</f>
        <v>0</v>
      </c>
      <c r="AR716" s="212" t="s">
        <v>286</v>
      </c>
      <c r="AT716" s="213" t="s">
        <v>71</v>
      </c>
      <c r="AU716" s="213" t="s">
        <v>72</v>
      </c>
      <c r="AY716" s="212" t="s">
        <v>236</v>
      </c>
      <c r="BK716" s="214">
        <f>BK717+BK723</f>
        <v>0</v>
      </c>
    </row>
    <row r="717" s="11" customFormat="1" ht="22.8" customHeight="1">
      <c r="B717" s="201"/>
      <c r="C717" s="202"/>
      <c r="D717" s="203" t="s">
        <v>71</v>
      </c>
      <c r="E717" s="215" t="s">
        <v>2881</v>
      </c>
      <c r="F717" s="215" t="s">
        <v>2882</v>
      </c>
      <c r="G717" s="202"/>
      <c r="H717" s="202"/>
      <c r="I717" s="205"/>
      <c r="J717" s="216">
        <f>BK717</f>
        <v>0</v>
      </c>
      <c r="K717" s="202"/>
      <c r="L717" s="207"/>
      <c r="M717" s="208"/>
      <c r="N717" s="209"/>
      <c r="O717" s="209"/>
      <c r="P717" s="210">
        <f>SUM(P718:P722)</f>
        <v>0</v>
      </c>
      <c r="Q717" s="209"/>
      <c r="R717" s="210">
        <f>SUM(R718:R722)</f>
        <v>0</v>
      </c>
      <c r="S717" s="209"/>
      <c r="T717" s="211">
        <f>SUM(T718:T722)</f>
        <v>0</v>
      </c>
      <c r="AR717" s="212" t="s">
        <v>286</v>
      </c>
      <c r="AT717" s="213" t="s">
        <v>71</v>
      </c>
      <c r="AU717" s="213" t="s">
        <v>79</v>
      </c>
      <c r="AY717" s="212" t="s">
        <v>236</v>
      </c>
      <c r="BK717" s="214">
        <f>SUM(BK718:BK722)</f>
        <v>0</v>
      </c>
    </row>
    <row r="718" s="1" customFormat="1" ht="16.5" customHeight="1">
      <c r="B718" s="39"/>
      <c r="C718" s="217" t="s">
        <v>2883</v>
      </c>
      <c r="D718" s="217" t="s">
        <v>238</v>
      </c>
      <c r="E718" s="218" t="s">
        <v>2884</v>
      </c>
      <c r="F718" s="219" t="s">
        <v>2885</v>
      </c>
      <c r="G718" s="220" t="s">
        <v>2886</v>
      </c>
      <c r="H718" s="221">
        <v>1</v>
      </c>
      <c r="I718" s="222"/>
      <c r="J718" s="223">
        <f>ROUND(I718*H718,2)</f>
        <v>0</v>
      </c>
      <c r="K718" s="219" t="s">
        <v>242</v>
      </c>
      <c r="L718" s="44"/>
      <c r="M718" s="224" t="s">
        <v>19</v>
      </c>
      <c r="N718" s="225" t="s">
        <v>43</v>
      </c>
      <c r="O718" s="80"/>
      <c r="P718" s="226">
        <f>O718*H718</f>
        <v>0</v>
      </c>
      <c r="Q718" s="226">
        <v>0</v>
      </c>
      <c r="R718" s="226">
        <f>Q718*H718</f>
        <v>0</v>
      </c>
      <c r="S718" s="226">
        <v>0</v>
      </c>
      <c r="T718" s="227">
        <f>S718*H718</f>
        <v>0</v>
      </c>
      <c r="AR718" s="18" t="s">
        <v>1804</v>
      </c>
      <c r="AT718" s="18" t="s">
        <v>238</v>
      </c>
      <c r="AU718" s="18" t="s">
        <v>81</v>
      </c>
      <c r="AY718" s="18" t="s">
        <v>236</v>
      </c>
      <c r="BE718" s="228">
        <f>IF(N718="základní",J718,0)</f>
        <v>0</v>
      </c>
      <c r="BF718" s="228">
        <f>IF(N718="snížená",J718,0)</f>
        <v>0</v>
      </c>
      <c r="BG718" s="228">
        <f>IF(N718="zákl. přenesená",J718,0)</f>
        <v>0</v>
      </c>
      <c r="BH718" s="228">
        <f>IF(N718="sníž. přenesená",J718,0)</f>
        <v>0</v>
      </c>
      <c r="BI718" s="228">
        <f>IF(N718="nulová",J718,0)</f>
        <v>0</v>
      </c>
      <c r="BJ718" s="18" t="s">
        <v>79</v>
      </c>
      <c r="BK718" s="228">
        <f>ROUND(I718*H718,2)</f>
        <v>0</v>
      </c>
      <c r="BL718" s="18" t="s">
        <v>1804</v>
      </c>
      <c r="BM718" s="18" t="s">
        <v>2887</v>
      </c>
    </row>
    <row r="719" s="1" customFormat="1">
      <c r="B719" s="39"/>
      <c r="C719" s="40"/>
      <c r="D719" s="229" t="s">
        <v>245</v>
      </c>
      <c r="E719" s="40"/>
      <c r="F719" s="230" t="s">
        <v>2885</v>
      </c>
      <c r="G719" s="40"/>
      <c r="H719" s="40"/>
      <c r="I719" s="144"/>
      <c r="J719" s="40"/>
      <c r="K719" s="40"/>
      <c r="L719" s="44"/>
      <c r="M719" s="231"/>
      <c r="N719" s="80"/>
      <c r="O719" s="80"/>
      <c r="P719" s="80"/>
      <c r="Q719" s="80"/>
      <c r="R719" s="80"/>
      <c r="S719" s="80"/>
      <c r="T719" s="81"/>
      <c r="AT719" s="18" t="s">
        <v>245</v>
      </c>
      <c r="AU719" s="18" t="s">
        <v>81</v>
      </c>
    </row>
    <row r="720" s="1" customFormat="1" ht="16.5" customHeight="1">
      <c r="B720" s="39"/>
      <c r="C720" s="217" t="s">
        <v>2888</v>
      </c>
      <c r="D720" s="217" t="s">
        <v>238</v>
      </c>
      <c r="E720" s="218" t="s">
        <v>2889</v>
      </c>
      <c r="F720" s="219" t="s">
        <v>2890</v>
      </c>
      <c r="G720" s="220" t="s">
        <v>276</v>
      </c>
      <c r="H720" s="221">
        <v>1</v>
      </c>
      <c r="I720" s="222"/>
      <c r="J720" s="223">
        <f>ROUND(I720*H720,2)</f>
        <v>0</v>
      </c>
      <c r="K720" s="219" t="s">
        <v>242</v>
      </c>
      <c r="L720" s="44"/>
      <c r="M720" s="224" t="s">
        <v>19</v>
      </c>
      <c r="N720" s="225" t="s">
        <v>43</v>
      </c>
      <c r="O720" s="80"/>
      <c r="P720" s="226">
        <f>O720*H720</f>
        <v>0</v>
      </c>
      <c r="Q720" s="226">
        <v>0</v>
      </c>
      <c r="R720" s="226">
        <f>Q720*H720</f>
        <v>0</v>
      </c>
      <c r="S720" s="226">
        <v>0</v>
      </c>
      <c r="T720" s="227">
        <f>S720*H720</f>
        <v>0</v>
      </c>
      <c r="AR720" s="18" t="s">
        <v>1804</v>
      </c>
      <c r="AT720" s="18" t="s">
        <v>238</v>
      </c>
      <c r="AU720" s="18" t="s">
        <v>81</v>
      </c>
      <c r="AY720" s="18" t="s">
        <v>236</v>
      </c>
      <c r="BE720" s="228">
        <f>IF(N720="základní",J720,0)</f>
        <v>0</v>
      </c>
      <c r="BF720" s="228">
        <f>IF(N720="snížená",J720,0)</f>
        <v>0</v>
      </c>
      <c r="BG720" s="228">
        <f>IF(N720="zákl. přenesená",J720,0)</f>
        <v>0</v>
      </c>
      <c r="BH720" s="228">
        <f>IF(N720="sníž. přenesená",J720,0)</f>
        <v>0</v>
      </c>
      <c r="BI720" s="228">
        <f>IF(N720="nulová",J720,0)</f>
        <v>0</v>
      </c>
      <c r="BJ720" s="18" t="s">
        <v>79</v>
      </c>
      <c r="BK720" s="228">
        <f>ROUND(I720*H720,2)</f>
        <v>0</v>
      </c>
      <c r="BL720" s="18" t="s">
        <v>1804</v>
      </c>
      <c r="BM720" s="18" t="s">
        <v>2891</v>
      </c>
    </row>
    <row r="721" s="1" customFormat="1">
      <c r="B721" s="39"/>
      <c r="C721" s="40"/>
      <c r="D721" s="229" t="s">
        <v>245</v>
      </c>
      <c r="E721" s="40"/>
      <c r="F721" s="230" t="s">
        <v>2890</v>
      </c>
      <c r="G721" s="40"/>
      <c r="H721" s="40"/>
      <c r="I721" s="144"/>
      <c r="J721" s="40"/>
      <c r="K721" s="40"/>
      <c r="L721" s="44"/>
      <c r="M721" s="231"/>
      <c r="N721" s="80"/>
      <c r="O721" s="80"/>
      <c r="P721" s="80"/>
      <c r="Q721" s="80"/>
      <c r="R721" s="80"/>
      <c r="S721" s="80"/>
      <c r="T721" s="81"/>
      <c r="AT721" s="18" t="s">
        <v>245</v>
      </c>
      <c r="AU721" s="18" t="s">
        <v>81</v>
      </c>
    </row>
    <row r="722" s="1" customFormat="1">
      <c r="B722" s="39"/>
      <c r="C722" s="40"/>
      <c r="D722" s="229" t="s">
        <v>247</v>
      </c>
      <c r="E722" s="40"/>
      <c r="F722" s="232" t="s">
        <v>2892</v>
      </c>
      <c r="G722" s="40"/>
      <c r="H722" s="40"/>
      <c r="I722" s="144"/>
      <c r="J722" s="40"/>
      <c r="K722" s="40"/>
      <c r="L722" s="44"/>
      <c r="M722" s="231"/>
      <c r="N722" s="80"/>
      <c r="O722" s="80"/>
      <c r="P722" s="80"/>
      <c r="Q722" s="80"/>
      <c r="R722" s="80"/>
      <c r="S722" s="80"/>
      <c r="T722" s="81"/>
      <c r="AT722" s="18" t="s">
        <v>247</v>
      </c>
      <c r="AU722" s="18" t="s">
        <v>81</v>
      </c>
    </row>
    <row r="723" s="11" customFormat="1" ht="22.8" customHeight="1">
      <c r="B723" s="201"/>
      <c r="C723" s="202"/>
      <c r="D723" s="203" t="s">
        <v>71</v>
      </c>
      <c r="E723" s="215" t="s">
        <v>2893</v>
      </c>
      <c r="F723" s="215" t="s">
        <v>2894</v>
      </c>
      <c r="G723" s="202"/>
      <c r="H723" s="202"/>
      <c r="I723" s="205"/>
      <c r="J723" s="216">
        <f>BK723</f>
        <v>0</v>
      </c>
      <c r="K723" s="202"/>
      <c r="L723" s="207"/>
      <c r="M723" s="208"/>
      <c r="N723" s="209"/>
      <c r="O723" s="209"/>
      <c r="P723" s="210">
        <f>SUM(P724:P726)</f>
        <v>0</v>
      </c>
      <c r="Q723" s="209"/>
      <c r="R723" s="210">
        <f>SUM(R724:R726)</f>
        <v>0</v>
      </c>
      <c r="S723" s="209"/>
      <c r="T723" s="211">
        <f>SUM(T724:T726)</f>
        <v>0</v>
      </c>
      <c r="AR723" s="212" t="s">
        <v>286</v>
      </c>
      <c r="AT723" s="213" t="s">
        <v>71</v>
      </c>
      <c r="AU723" s="213" t="s">
        <v>79</v>
      </c>
      <c r="AY723" s="212" t="s">
        <v>236</v>
      </c>
      <c r="BK723" s="214">
        <f>SUM(BK724:BK726)</f>
        <v>0</v>
      </c>
    </row>
    <row r="724" s="1" customFormat="1" ht="16.5" customHeight="1">
      <c r="B724" s="39"/>
      <c r="C724" s="217" t="s">
        <v>2895</v>
      </c>
      <c r="D724" s="217" t="s">
        <v>238</v>
      </c>
      <c r="E724" s="218" t="s">
        <v>2896</v>
      </c>
      <c r="F724" s="219" t="s">
        <v>2897</v>
      </c>
      <c r="G724" s="220" t="s">
        <v>2886</v>
      </c>
      <c r="H724" s="221">
        <v>1</v>
      </c>
      <c r="I724" s="222"/>
      <c r="J724" s="223">
        <f>ROUND(I724*H724,2)</f>
        <v>0</v>
      </c>
      <c r="K724" s="219" t="s">
        <v>242</v>
      </c>
      <c r="L724" s="44"/>
      <c r="M724" s="224" t="s">
        <v>19</v>
      </c>
      <c r="N724" s="225" t="s">
        <v>43</v>
      </c>
      <c r="O724" s="80"/>
      <c r="P724" s="226">
        <f>O724*H724</f>
        <v>0</v>
      </c>
      <c r="Q724" s="226">
        <v>0</v>
      </c>
      <c r="R724" s="226">
        <f>Q724*H724</f>
        <v>0</v>
      </c>
      <c r="S724" s="226">
        <v>0</v>
      </c>
      <c r="T724" s="227">
        <f>S724*H724</f>
        <v>0</v>
      </c>
      <c r="AR724" s="18" t="s">
        <v>1804</v>
      </c>
      <c r="AT724" s="18" t="s">
        <v>238</v>
      </c>
      <c r="AU724" s="18" t="s">
        <v>81</v>
      </c>
      <c r="AY724" s="18" t="s">
        <v>236</v>
      </c>
      <c r="BE724" s="228">
        <f>IF(N724="základní",J724,0)</f>
        <v>0</v>
      </c>
      <c r="BF724" s="228">
        <f>IF(N724="snížená",J724,0)</f>
        <v>0</v>
      </c>
      <c r="BG724" s="228">
        <f>IF(N724="zákl. přenesená",J724,0)</f>
        <v>0</v>
      </c>
      <c r="BH724" s="228">
        <f>IF(N724="sníž. přenesená",J724,0)</f>
        <v>0</v>
      </c>
      <c r="BI724" s="228">
        <f>IF(N724="nulová",J724,0)</f>
        <v>0</v>
      </c>
      <c r="BJ724" s="18" t="s">
        <v>79</v>
      </c>
      <c r="BK724" s="228">
        <f>ROUND(I724*H724,2)</f>
        <v>0</v>
      </c>
      <c r="BL724" s="18" t="s">
        <v>1804</v>
      </c>
      <c r="BM724" s="18" t="s">
        <v>2898</v>
      </c>
    </row>
    <row r="725" s="1" customFormat="1">
      <c r="B725" s="39"/>
      <c r="C725" s="40"/>
      <c r="D725" s="229" t="s">
        <v>245</v>
      </c>
      <c r="E725" s="40"/>
      <c r="F725" s="230" t="s">
        <v>2897</v>
      </c>
      <c r="G725" s="40"/>
      <c r="H725" s="40"/>
      <c r="I725" s="144"/>
      <c r="J725" s="40"/>
      <c r="K725" s="40"/>
      <c r="L725" s="44"/>
      <c r="M725" s="231"/>
      <c r="N725" s="80"/>
      <c r="O725" s="80"/>
      <c r="P725" s="80"/>
      <c r="Q725" s="80"/>
      <c r="R725" s="80"/>
      <c r="S725" s="80"/>
      <c r="T725" s="81"/>
      <c r="AT725" s="18" t="s">
        <v>245</v>
      </c>
      <c r="AU725" s="18" t="s">
        <v>81</v>
      </c>
    </row>
    <row r="726" s="1" customFormat="1">
      <c r="B726" s="39"/>
      <c r="C726" s="40"/>
      <c r="D726" s="229" t="s">
        <v>247</v>
      </c>
      <c r="E726" s="40"/>
      <c r="F726" s="232" t="s">
        <v>2899</v>
      </c>
      <c r="G726" s="40"/>
      <c r="H726" s="40"/>
      <c r="I726" s="144"/>
      <c r="J726" s="40"/>
      <c r="K726" s="40"/>
      <c r="L726" s="44"/>
      <c r="M726" s="247"/>
      <c r="N726" s="248"/>
      <c r="O726" s="248"/>
      <c r="P726" s="248"/>
      <c r="Q726" s="248"/>
      <c r="R726" s="248"/>
      <c r="S726" s="248"/>
      <c r="T726" s="249"/>
      <c r="AT726" s="18" t="s">
        <v>247</v>
      </c>
      <c r="AU726" s="18" t="s">
        <v>81</v>
      </c>
    </row>
    <row r="727" s="1" customFormat="1" ht="6.96" customHeight="1">
      <c r="B727" s="58"/>
      <c r="C727" s="59"/>
      <c r="D727" s="59"/>
      <c r="E727" s="59"/>
      <c r="F727" s="59"/>
      <c r="G727" s="59"/>
      <c r="H727" s="59"/>
      <c r="I727" s="168"/>
      <c r="J727" s="59"/>
      <c r="K727" s="59"/>
      <c r="L727" s="44"/>
    </row>
  </sheetData>
  <sheetProtection sheet="1" autoFilter="0" formatColumns="0" formatRows="0" objects="1" scenarios="1" spinCount="100000" saltValue="lk9KBJTZdSsPPGMqEGiJ8nb64EE1u92xfnz8a+ua+SZlNnjNsYNWp7tCjUB6uI71L5S8/EvEjQYVpBpt8rw3DA==" hashValue="G8flS0pNxbzm0ZPmlph3MPzFZgxqsoXiuC2zAxJSvjPq5Rzhm9IYbhvrB4ObhYpWwX41nww/JJziM35BuAuo8g==" algorithmName="SHA-512" password="CC35"/>
  <autoFilter ref="C94:K726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178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2900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179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2089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">
        <v>19</v>
      </c>
      <c r="L23" s="44"/>
    </row>
    <row r="24" s="1" customFormat="1" ht="18" customHeight="1">
      <c r="B24" s="44"/>
      <c r="E24" s="18" t="s">
        <v>2090</v>
      </c>
      <c r="I24" s="146" t="s">
        <v>28</v>
      </c>
      <c r="J24" s="18" t="s">
        <v>19</v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ROUND(J92,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ROUND((SUM(BE92:BE458)),  2)</f>
        <v>0</v>
      </c>
      <c r="I33" s="157">
        <v>0.20999999999999999</v>
      </c>
      <c r="J33" s="156">
        <f>ROUND(((SUM(BE92:BE458))*I33),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ROUND((SUM(BF92:BF458)),  2)</f>
        <v>0</v>
      </c>
      <c r="I34" s="157">
        <v>0.14999999999999999</v>
      </c>
      <c r="J34" s="156">
        <f>ROUND(((SUM(BF92:BF458))*I34),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ROUND((SUM(BG92:BG458)),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ROUND((SUM(BH92:BH458)),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ROUND((SUM(BI92:BI458)),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11 - Opěrné zdi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VIN Consult, s.r.o.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>B.Gruntorádová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J92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J94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J154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J217</f>
        <v>0</v>
      </c>
      <c r="K63" s="122"/>
      <c r="L63" s="190"/>
    </row>
    <row r="64" s="9" customFormat="1" ht="19.92" customHeight="1">
      <c r="B64" s="185"/>
      <c r="C64" s="122"/>
      <c r="D64" s="186" t="s">
        <v>1609</v>
      </c>
      <c r="E64" s="187"/>
      <c r="F64" s="187"/>
      <c r="G64" s="187"/>
      <c r="H64" s="187"/>
      <c r="I64" s="188"/>
      <c r="J64" s="189">
        <f>J285</f>
        <v>0</v>
      </c>
      <c r="K64" s="122"/>
      <c r="L64" s="190"/>
    </row>
    <row r="65" s="9" customFormat="1" ht="19.92" customHeight="1">
      <c r="B65" s="185"/>
      <c r="C65" s="122"/>
      <c r="D65" s="186" t="s">
        <v>1877</v>
      </c>
      <c r="E65" s="187"/>
      <c r="F65" s="187"/>
      <c r="G65" s="187"/>
      <c r="H65" s="187"/>
      <c r="I65" s="188"/>
      <c r="J65" s="189">
        <f>J306</f>
        <v>0</v>
      </c>
      <c r="K65" s="122"/>
      <c r="L65" s="190"/>
    </row>
    <row r="66" s="9" customFormat="1" ht="19.92" customHeight="1">
      <c r="B66" s="185"/>
      <c r="C66" s="122"/>
      <c r="D66" s="186" t="s">
        <v>2092</v>
      </c>
      <c r="E66" s="187"/>
      <c r="F66" s="187"/>
      <c r="G66" s="187"/>
      <c r="H66" s="187"/>
      <c r="I66" s="188"/>
      <c r="J66" s="189">
        <f>J311</f>
        <v>0</v>
      </c>
      <c r="K66" s="122"/>
      <c r="L66" s="190"/>
    </row>
    <row r="67" s="9" customFormat="1" ht="19.92" customHeight="1">
      <c r="B67" s="185"/>
      <c r="C67" s="122"/>
      <c r="D67" s="186" t="s">
        <v>338</v>
      </c>
      <c r="E67" s="187"/>
      <c r="F67" s="187"/>
      <c r="G67" s="187"/>
      <c r="H67" s="187"/>
      <c r="I67" s="188"/>
      <c r="J67" s="189">
        <f>J321</f>
        <v>0</v>
      </c>
      <c r="K67" s="122"/>
      <c r="L67" s="190"/>
    </row>
    <row r="68" s="9" customFormat="1" ht="19.92" customHeight="1">
      <c r="B68" s="185"/>
      <c r="C68" s="122"/>
      <c r="D68" s="186" t="s">
        <v>261</v>
      </c>
      <c r="E68" s="187"/>
      <c r="F68" s="187"/>
      <c r="G68" s="187"/>
      <c r="H68" s="187"/>
      <c r="I68" s="188"/>
      <c r="J68" s="189">
        <f>J391</f>
        <v>0</v>
      </c>
      <c r="K68" s="122"/>
      <c r="L68" s="190"/>
    </row>
    <row r="69" s="8" customFormat="1" ht="24.96" customHeight="1">
      <c r="B69" s="178"/>
      <c r="C69" s="179"/>
      <c r="D69" s="180" t="s">
        <v>340</v>
      </c>
      <c r="E69" s="181"/>
      <c r="F69" s="181"/>
      <c r="G69" s="181"/>
      <c r="H69" s="181"/>
      <c r="I69" s="182"/>
      <c r="J69" s="183">
        <f>J396</f>
        <v>0</v>
      </c>
      <c r="K69" s="179"/>
      <c r="L69" s="184"/>
    </row>
    <row r="70" s="9" customFormat="1" ht="19.92" customHeight="1">
      <c r="B70" s="185"/>
      <c r="C70" s="122"/>
      <c r="D70" s="186" t="s">
        <v>2093</v>
      </c>
      <c r="E70" s="187"/>
      <c r="F70" s="187"/>
      <c r="G70" s="187"/>
      <c r="H70" s="187"/>
      <c r="I70" s="188"/>
      <c r="J70" s="189">
        <f>J397</f>
        <v>0</v>
      </c>
      <c r="K70" s="122"/>
      <c r="L70" s="190"/>
    </row>
    <row r="71" s="8" customFormat="1" ht="24.96" customHeight="1">
      <c r="B71" s="178"/>
      <c r="C71" s="179"/>
      <c r="D71" s="180" t="s">
        <v>1615</v>
      </c>
      <c r="E71" s="181"/>
      <c r="F71" s="181"/>
      <c r="G71" s="181"/>
      <c r="H71" s="181"/>
      <c r="I71" s="182"/>
      <c r="J71" s="183">
        <f>J455</f>
        <v>0</v>
      </c>
      <c r="K71" s="179"/>
      <c r="L71" s="184"/>
    </row>
    <row r="72" s="9" customFormat="1" ht="19.92" customHeight="1">
      <c r="B72" s="185"/>
      <c r="C72" s="122"/>
      <c r="D72" s="186" t="s">
        <v>2094</v>
      </c>
      <c r="E72" s="187"/>
      <c r="F72" s="187"/>
      <c r="G72" s="187"/>
      <c r="H72" s="187"/>
      <c r="I72" s="188"/>
      <c r="J72" s="189">
        <f>J456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221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Horoměřická S 071 - most, Praha 6, č. akce 999615</v>
      </c>
      <c r="F82" s="33"/>
      <c r="G82" s="33"/>
      <c r="H82" s="33"/>
      <c r="I82" s="144"/>
      <c r="J82" s="40"/>
      <c r="K82" s="40"/>
      <c r="L82" s="44"/>
    </row>
    <row r="83" s="1" customFormat="1" ht="12" customHeight="1">
      <c r="B83" s="39"/>
      <c r="C83" s="33" t="s">
        <v>211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65" t="str">
        <f>E9</f>
        <v>SO 11 - Opěrné zdi</v>
      </c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</v>
      </c>
      <c r="D86" s="40"/>
      <c r="E86" s="40"/>
      <c r="F86" s="28" t="str">
        <f>F12</f>
        <v>ul. Horoměřická / Pod Habrovkou</v>
      </c>
      <c r="G86" s="40"/>
      <c r="H86" s="40"/>
      <c r="I86" s="146" t="s">
        <v>23</v>
      </c>
      <c r="J86" s="68" t="str">
        <f>IF(J12="","",J12)</f>
        <v>28. 1. 2019</v>
      </c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3.65" customHeight="1">
      <c r="B88" s="39"/>
      <c r="C88" s="33" t="s">
        <v>25</v>
      </c>
      <c r="D88" s="40"/>
      <c r="E88" s="40"/>
      <c r="F88" s="28" t="str">
        <f>E15</f>
        <v>TSK hl.m. Prahy, a.s.</v>
      </c>
      <c r="G88" s="40"/>
      <c r="H88" s="40"/>
      <c r="I88" s="146" t="s">
        <v>31</v>
      </c>
      <c r="J88" s="37" t="str">
        <f>E21</f>
        <v>VIN Consult, s.r.o.</v>
      </c>
      <c r="K88" s="40"/>
      <c r="L88" s="44"/>
    </row>
    <row r="89" s="1" customFormat="1" ht="13.65" customHeight="1">
      <c r="B89" s="39"/>
      <c r="C89" s="33" t="s">
        <v>29</v>
      </c>
      <c r="D89" s="40"/>
      <c r="E89" s="40"/>
      <c r="F89" s="28" t="str">
        <f>IF(E18="","",E18)</f>
        <v>Vyplň údaj</v>
      </c>
      <c r="G89" s="40"/>
      <c r="H89" s="40"/>
      <c r="I89" s="146" t="s">
        <v>34</v>
      </c>
      <c r="J89" s="37" t="str">
        <f>E24</f>
        <v>B.Gruntorádová</v>
      </c>
      <c r="K89" s="40"/>
      <c r="L89" s="44"/>
    </row>
    <row r="90" s="1" customFormat="1" ht="10.32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0" customFormat="1" ht="29.28" customHeight="1">
      <c r="B91" s="191"/>
      <c r="C91" s="192" t="s">
        <v>222</v>
      </c>
      <c r="D91" s="193" t="s">
        <v>57</v>
      </c>
      <c r="E91" s="193" t="s">
        <v>53</v>
      </c>
      <c r="F91" s="193" t="s">
        <v>54</v>
      </c>
      <c r="G91" s="193" t="s">
        <v>223</v>
      </c>
      <c r="H91" s="193" t="s">
        <v>224</v>
      </c>
      <c r="I91" s="194" t="s">
        <v>225</v>
      </c>
      <c r="J91" s="193" t="s">
        <v>217</v>
      </c>
      <c r="K91" s="195" t="s">
        <v>226</v>
      </c>
      <c r="L91" s="196"/>
      <c r="M91" s="88" t="s">
        <v>19</v>
      </c>
      <c r="N91" s="89" t="s">
        <v>42</v>
      </c>
      <c r="O91" s="89" t="s">
        <v>227</v>
      </c>
      <c r="P91" s="89" t="s">
        <v>228</v>
      </c>
      <c r="Q91" s="89" t="s">
        <v>229</v>
      </c>
      <c r="R91" s="89" t="s">
        <v>230</v>
      </c>
      <c r="S91" s="89" t="s">
        <v>231</v>
      </c>
      <c r="T91" s="90" t="s">
        <v>232</v>
      </c>
    </row>
    <row r="92" s="1" customFormat="1" ht="22.8" customHeight="1">
      <c r="B92" s="39"/>
      <c r="C92" s="95" t="s">
        <v>233</v>
      </c>
      <c r="D92" s="40"/>
      <c r="E92" s="40"/>
      <c r="F92" s="40"/>
      <c r="G92" s="40"/>
      <c r="H92" s="40"/>
      <c r="I92" s="144"/>
      <c r="J92" s="197">
        <f>BK92</f>
        <v>0</v>
      </c>
      <c r="K92" s="40"/>
      <c r="L92" s="44"/>
      <c r="M92" s="91"/>
      <c r="N92" s="92"/>
      <c r="O92" s="92"/>
      <c r="P92" s="198">
        <f>P93+P396+P455</f>
        <v>0</v>
      </c>
      <c r="Q92" s="92"/>
      <c r="R92" s="198">
        <f>R93+R396+R455</f>
        <v>234.77785935999992</v>
      </c>
      <c r="S92" s="92"/>
      <c r="T92" s="199">
        <f>T93+T396+T455</f>
        <v>0</v>
      </c>
      <c r="AT92" s="18" t="s">
        <v>71</v>
      </c>
      <c r="AU92" s="18" t="s">
        <v>218</v>
      </c>
      <c r="BK92" s="200">
        <f>BK93+BK396+BK455</f>
        <v>0</v>
      </c>
    </row>
    <row r="93" s="11" customFormat="1" ht="25.92" customHeight="1">
      <c r="B93" s="201"/>
      <c r="C93" s="202"/>
      <c r="D93" s="203" t="s">
        <v>71</v>
      </c>
      <c r="E93" s="204" t="s">
        <v>234</v>
      </c>
      <c r="F93" s="204" t="s">
        <v>235</v>
      </c>
      <c r="G93" s="202"/>
      <c r="H93" s="202"/>
      <c r="I93" s="205"/>
      <c r="J93" s="206">
        <f>BK93</f>
        <v>0</v>
      </c>
      <c r="K93" s="202"/>
      <c r="L93" s="207"/>
      <c r="M93" s="208"/>
      <c r="N93" s="209"/>
      <c r="O93" s="209"/>
      <c r="P93" s="210">
        <f>P94+P154+P217+P285+P306+P311+P321+P391</f>
        <v>0</v>
      </c>
      <c r="Q93" s="209"/>
      <c r="R93" s="210">
        <f>R94+R154+R217+R285+R306+R311+R321+R391</f>
        <v>234.49661315999992</v>
      </c>
      <c r="S93" s="209"/>
      <c r="T93" s="211">
        <f>T94+T154+T217+T285+T306+T311+T321+T391</f>
        <v>0</v>
      </c>
      <c r="AR93" s="212" t="s">
        <v>79</v>
      </c>
      <c r="AT93" s="213" t="s">
        <v>71</v>
      </c>
      <c r="AU93" s="213" t="s">
        <v>72</v>
      </c>
      <c r="AY93" s="212" t="s">
        <v>236</v>
      </c>
      <c r="BK93" s="214">
        <f>BK94+BK154+BK217+BK285+BK306+BK311+BK321+BK391</f>
        <v>0</v>
      </c>
    </row>
    <row r="94" s="11" customFormat="1" ht="22.8" customHeight="1">
      <c r="B94" s="201"/>
      <c r="C94" s="202"/>
      <c r="D94" s="203" t="s">
        <v>71</v>
      </c>
      <c r="E94" s="215" t="s">
        <v>79</v>
      </c>
      <c r="F94" s="215" t="s">
        <v>237</v>
      </c>
      <c r="G94" s="202"/>
      <c r="H94" s="202"/>
      <c r="I94" s="205"/>
      <c r="J94" s="216">
        <f>BK94</f>
        <v>0</v>
      </c>
      <c r="K94" s="202"/>
      <c r="L94" s="207"/>
      <c r="M94" s="208"/>
      <c r="N94" s="209"/>
      <c r="O94" s="209"/>
      <c r="P94" s="210">
        <f>SUM(P95:P153)</f>
        <v>0</v>
      </c>
      <c r="Q94" s="209"/>
      <c r="R94" s="210">
        <f>SUM(R95:R153)</f>
        <v>0</v>
      </c>
      <c r="S94" s="209"/>
      <c r="T94" s="211">
        <f>SUM(T95:T153)</f>
        <v>0</v>
      </c>
      <c r="AR94" s="212" t="s">
        <v>79</v>
      </c>
      <c r="AT94" s="213" t="s">
        <v>71</v>
      </c>
      <c r="AU94" s="213" t="s">
        <v>79</v>
      </c>
      <c r="AY94" s="212" t="s">
        <v>236</v>
      </c>
      <c r="BK94" s="214">
        <f>SUM(BK95:BK153)</f>
        <v>0</v>
      </c>
    </row>
    <row r="95" s="1" customFormat="1" ht="16.5" customHeight="1">
      <c r="B95" s="39"/>
      <c r="C95" s="217" t="s">
        <v>79</v>
      </c>
      <c r="D95" s="217" t="s">
        <v>238</v>
      </c>
      <c r="E95" s="218" t="s">
        <v>2104</v>
      </c>
      <c r="F95" s="219" t="s">
        <v>2105</v>
      </c>
      <c r="G95" s="220" t="s">
        <v>241</v>
      </c>
      <c r="H95" s="221">
        <v>521.24800000000005</v>
      </c>
      <c r="I95" s="222"/>
      <c r="J95" s="223">
        <f>ROUND(I95*H95,2)</f>
        <v>0</v>
      </c>
      <c r="K95" s="219" t="s">
        <v>242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2901</v>
      </c>
    </row>
    <row r="96" s="1" customFormat="1">
      <c r="B96" s="39"/>
      <c r="C96" s="40"/>
      <c r="D96" s="229" t="s">
        <v>245</v>
      </c>
      <c r="E96" s="40"/>
      <c r="F96" s="230" t="s">
        <v>2107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" customFormat="1">
      <c r="B97" s="39"/>
      <c r="C97" s="40"/>
      <c r="D97" s="229" t="s">
        <v>247</v>
      </c>
      <c r="E97" s="40"/>
      <c r="F97" s="232" t="s">
        <v>2108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247</v>
      </c>
      <c r="AU97" s="18" t="s">
        <v>81</v>
      </c>
    </row>
    <row r="98" s="1" customFormat="1" ht="16.5" customHeight="1">
      <c r="B98" s="39"/>
      <c r="C98" s="217" t="s">
        <v>81</v>
      </c>
      <c r="D98" s="217" t="s">
        <v>238</v>
      </c>
      <c r="E98" s="218" t="s">
        <v>2109</v>
      </c>
      <c r="F98" s="219" t="s">
        <v>2110</v>
      </c>
      <c r="G98" s="220" t="s">
        <v>241</v>
      </c>
      <c r="H98" s="221">
        <v>260.62400000000002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2902</v>
      </c>
    </row>
    <row r="99" s="1" customFormat="1">
      <c r="B99" s="39"/>
      <c r="C99" s="40"/>
      <c r="D99" s="229" t="s">
        <v>245</v>
      </c>
      <c r="E99" s="40"/>
      <c r="F99" s="230" t="s">
        <v>2112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>
      <c r="B100" s="39"/>
      <c r="C100" s="40"/>
      <c r="D100" s="229" t="s">
        <v>247</v>
      </c>
      <c r="E100" s="40"/>
      <c r="F100" s="232" t="s">
        <v>2113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247</v>
      </c>
      <c r="AU100" s="18" t="s">
        <v>81</v>
      </c>
    </row>
    <row r="101" s="12" customFormat="1">
      <c r="B101" s="233"/>
      <c r="C101" s="234"/>
      <c r="D101" s="229" t="s">
        <v>249</v>
      </c>
      <c r="E101" s="234"/>
      <c r="F101" s="236" t="s">
        <v>2903</v>
      </c>
      <c r="G101" s="234"/>
      <c r="H101" s="237">
        <v>260.62400000000002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249</v>
      </c>
      <c r="AU101" s="243" t="s">
        <v>81</v>
      </c>
      <c r="AV101" s="12" t="s">
        <v>81</v>
      </c>
      <c r="AW101" s="12" t="s">
        <v>4</v>
      </c>
      <c r="AX101" s="12" t="s">
        <v>79</v>
      </c>
      <c r="AY101" s="243" t="s">
        <v>236</v>
      </c>
    </row>
    <row r="102" s="1" customFormat="1" ht="16.5" customHeight="1">
      <c r="B102" s="39"/>
      <c r="C102" s="217" t="s">
        <v>101</v>
      </c>
      <c r="D102" s="217" t="s">
        <v>238</v>
      </c>
      <c r="E102" s="218" t="s">
        <v>2115</v>
      </c>
      <c r="F102" s="219" t="s">
        <v>2116</v>
      </c>
      <c r="G102" s="220" t="s">
        <v>256</v>
      </c>
      <c r="H102" s="221">
        <v>938.24599999999998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243</v>
      </c>
      <c r="AT102" s="18" t="s">
        <v>238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2904</v>
      </c>
    </row>
    <row r="103" s="1" customFormat="1">
      <c r="B103" s="39"/>
      <c r="C103" s="40"/>
      <c r="D103" s="229" t="s">
        <v>245</v>
      </c>
      <c r="E103" s="40"/>
      <c r="F103" s="230" t="s">
        <v>2118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" customFormat="1">
      <c r="B104" s="39"/>
      <c r="C104" s="40"/>
      <c r="D104" s="229" t="s">
        <v>247</v>
      </c>
      <c r="E104" s="40"/>
      <c r="F104" s="232" t="s">
        <v>2119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247</v>
      </c>
      <c r="AU104" s="18" t="s">
        <v>81</v>
      </c>
    </row>
    <row r="105" s="12" customFormat="1">
      <c r="B105" s="233"/>
      <c r="C105" s="234"/>
      <c r="D105" s="229" t="s">
        <v>249</v>
      </c>
      <c r="E105" s="234"/>
      <c r="F105" s="236" t="s">
        <v>2905</v>
      </c>
      <c r="G105" s="234"/>
      <c r="H105" s="237">
        <v>938.24599999999998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249</v>
      </c>
      <c r="AU105" s="243" t="s">
        <v>81</v>
      </c>
      <c r="AV105" s="12" t="s">
        <v>81</v>
      </c>
      <c r="AW105" s="12" t="s">
        <v>4</v>
      </c>
      <c r="AX105" s="12" t="s">
        <v>79</v>
      </c>
      <c r="AY105" s="243" t="s">
        <v>236</v>
      </c>
    </row>
    <row r="106" s="1" customFormat="1" ht="16.5" customHeight="1">
      <c r="B106" s="39"/>
      <c r="C106" s="217" t="s">
        <v>243</v>
      </c>
      <c r="D106" s="217" t="s">
        <v>238</v>
      </c>
      <c r="E106" s="218" t="s">
        <v>2906</v>
      </c>
      <c r="F106" s="219" t="s">
        <v>2907</v>
      </c>
      <c r="G106" s="220" t="s">
        <v>241</v>
      </c>
      <c r="H106" s="221">
        <v>541</v>
      </c>
      <c r="I106" s="222"/>
      <c r="J106" s="223">
        <f>ROUND(I106*H106,2)</f>
        <v>0</v>
      </c>
      <c r="K106" s="219" t="s">
        <v>242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81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2908</v>
      </c>
    </row>
    <row r="107" s="1" customFormat="1">
      <c r="B107" s="39"/>
      <c r="C107" s="40"/>
      <c r="D107" s="229" t="s">
        <v>245</v>
      </c>
      <c r="E107" s="40"/>
      <c r="F107" s="230" t="s">
        <v>2909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81</v>
      </c>
    </row>
    <row r="108" s="12" customFormat="1">
      <c r="B108" s="233"/>
      <c r="C108" s="234"/>
      <c r="D108" s="229" t="s">
        <v>249</v>
      </c>
      <c r="E108" s="235" t="s">
        <v>19</v>
      </c>
      <c r="F108" s="236" t="s">
        <v>2910</v>
      </c>
      <c r="G108" s="234"/>
      <c r="H108" s="237">
        <v>541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249</v>
      </c>
      <c r="AU108" s="243" t="s">
        <v>81</v>
      </c>
      <c r="AV108" s="12" t="s">
        <v>81</v>
      </c>
      <c r="AW108" s="12" t="s">
        <v>33</v>
      </c>
      <c r="AX108" s="12" t="s">
        <v>79</v>
      </c>
      <c r="AY108" s="243" t="s">
        <v>236</v>
      </c>
    </row>
    <row r="109" s="1" customFormat="1" ht="16.5" customHeight="1">
      <c r="B109" s="39"/>
      <c r="C109" s="217" t="s">
        <v>286</v>
      </c>
      <c r="D109" s="217" t="s">
        <v>238</v>
      </c>
      <c r="E109" s="218" t="s">
        <v>2911</v>
      </c>
      <c r="F109" s="219" t="s">
        <v>2912</v>
      </c>
      <c r="G109" s="220" t="s">
        <v>241</v>
      </c>
      <c r="H109" s="221">
        <v>541</v>
      </c>
      <c r="I109" s="222"/>
      <c r="J109" s="223">
        <f>ROUND(I109*H109,2)</f>
        <v>0</v>
      </c>
      <c r="K109" s="219" t="s">
        <v>242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243</v>
      </c>
      <c r="AT109" s="18" t="s">
        <v>238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243</v>
      </c>
      <c r="BM109" s="18" t="s">
        <v>2913</v>
      </c>
    </row>
    <row r="110" s="1" customFormat="1">
      <c r="B110" s="39"/>
      <c r="C110" s="40"/>
      <c r="D110" s="229" t="s">
        <v>245</v>
      </c>
      <c r="E110" s="40"/>
      <c r="F110" s="230" t="s">
        <v>2914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>
      <c r="B111" s="39"/>
      <c r="C111" s="40"/>
      <c r="D111" s="229" t="s">
        <v>247</v>
      </c>
      <c r="E111" s="40"/>
      <c r="F111" s="232" t="s">
        <v>2915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247</v>
      </c>
      <c r="AU111" s="18" t="s">
        <v>81</v>
      </c>
    </row>
    <row r="112" s="1" customFormat="1" ht="16.5" customHeight="1">
      <c r="B112" s="39"/>
      <c r="C112" s="217" t="s">
        <v>292</v>
      </c>
      <c r="D112" s="217" t="s">
        <v>238</v>
      </c>
      <c r="E112" s="218" t="s">
        <v>1910</v>
      </c>
      <c r="F112" s="219" t="s">
        <v>1911</v>
      </c>
      <c r="G112" s="220" t="s">
        <v>241</v>
      </c>
      <c r="H112" s="221">
        <v>270.5</v>
      </c>
      <c r="I112" s="222"/>
      <c r="J112" s="223">
        <f>ROUND(I112*H112,2)</f>
        <v>0</v>
      </c>
      <c r="K112" s="219" t="s">
        <v>242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81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2916</v>
      </c>
    </row>
    <row r="113" s="1" customFormat="1">
      <c r="B113" s="39"/>
      <c r="C113" s="40"/>
      <c r="D113" s="229" t="s">
        <v>245</v>
      </c>
      <c r="E113" s="40"/>
      <c r="F113" s="230" t="s">
        <v>1913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81</v>
      </c>
    </row>
    <row r="114" s="1" customFormat="1">
      <c r="B114" s="39"/>
      <c r="C114" s="40"/>
      <c r="D114" s="229" t="s">
        <v>247</v>
      </c>
      <c r="E114" s="40"/>
      <c r="F114" s="232" t="s">
        <v>2917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247</v>
      </c>
      <c r="AU114" s="18" t="s">
        <v>81</v>
      </c>
    </row>
    <row r="115" s="12" customFormat="1">
      <c r="B115" s="233"/>
      <c r="C115" s="234"/>
      <c r="D115" s="229" t="s">
        <v>249</v>
      </c>
      <c r="E115" s="234"/>
      <c r="F115" s="236" t="s">
        <v>2918</v>
      </c>
      <c r="G115" s="234"/>
      <c r="H115" s="237">
        <v>270.5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249</v>
      </c>
      <c r="AU115" s="243" t="s">
        <v>81</v>
      </c>
      <c r="AV115" s="12" t="s">
        <v>81</v>
      </c>
      <c r="AW115" s="12" t="s">
        <v>4</v>
      </c>
      <c r="AX115" s="12" t="s">
        <v>79</v>
      </c>
      <c r="AY115" s="243" t="s">
        <v>236</v>
      </c>
    </row>
    <row r="116" s="1" customFormat="1" ht="16.5" customHeight="1">
      <c r="B116" s="39"/>
      <c r="C116" s="217" t="s">
        <v>300</v>
      </c>
      <c r="D116" s="217" t="s">
        <v>238</v>
      </c>
      <c r="E116" s="218" t="s">
        <v>2919</v>
      </c>
      <c r="F116" s="219" t="s">
        <v>2920</v>
      </c>
      <c r="G116" s="220" t="s">
        <v>241</v>
      </c>
      <c r="H116" s="221">
        <v>270.5</v>
      </c>
      <c r="I116" s="222"/>
      <c r="J116" s="223">
        <f>ROUND(I116*H116,2)</f>
        <v>0</v>
      </c>
      <c r="K116" s="219" t="s">
        <v>242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81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2921</v>
      </c>
    </row>
    <row r="117" s="1" customFormat="1">
      <c r="B117" s="39"/>
      <c r="C117" s="40"/>
      <c r="D117" s="229" t="s">
        <v>245</v>
      </c>
      <c r="E117" s="40"/>
      <c r="F117" s="230" t="s">
        <v>2922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81</v>
      </c>
    </row>
    <row r="118" s="1" customFormat="1">
      <c r="B118" s="39"/>
      <c r="C118" s="40"/>
      <c r="D118" s="229" t="s">
        <v>247</v>
      </c>
      <c r="E118" s="40"/>
      <c r="F118" s="232" t="s">
        <v>2917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247</v>
      </c>
      <c r="AU118" s="18" t="s">
        <v>81</v>
      </c>
    </row>
    <row r="119" s="12" customFormat="1">
      <c r="B119" s="233"/>
      <c r="C119" s="234"/>
      <c r="D119" s="229" t="s">
        <v>249</v>
      </c>
      <c r="E119" s="234"/>
      <c r="F119" s="236" t="s">
        <v>2918</v>
      </c>
      <c r="G119" s="234"/>
      <c r="H119" s="237">
        <v>270.5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4</v>
      </c>
      <c r="AX119" s="12" t="s">
        <v>79</v>
      </c>
      <c r="AY119" s="243" t="s">
        <v>236</v>
      </c>
    </row>
    <row r="120" s="1" customFormat="1" ht="16.5" customHeight="1">
      <c r="B120" s="39"/>
      <c r="C120" s="217" t="s">
        <v>305</v>
      </c>
      <c r="D120" s="217" t="s">
        <v>238</v>
      </c>
      <c r="E120" s="218" t="s">
        <v>2195</v>
      </c>
      <c r="F120" s="219" t="s">
        <v>2196</v>
      </c>
      <c r="G120" s="220" t="s">
        <v>241</v>
      </c>
      <c r="H120" s="221">
        <v>1062.2480000000001</v>
      </c>
      <c r="I120" s="222"/>
      <c r="J120" s="223">
        <f>ROUND(I120*H120,2)</f>
        <v>0</v>
      </c>
      <c r="K120" s="219" t="s">
        <v>242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81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2923</v>
      </c>
    </row>
    <row r="121" s="1" customFormat="1">
      <c r="B121" s="39"/>
      <c r="C121" s="40"/>
      <c r="D121" s="229" t="s">
        <v>245</v>
      </c>
      <c r="E121" s="40"/>
      <c r="F121" s="230" t="s">
        <v>2198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81</v>
      </c>
    </row>
    <row r="122" s="13" customFormat="1">
      <c r="B122" s="250"/>
      <c r="C122" s="251"/>
      <c r="D122" s="229" t="s">
        <v>249</v>
      </c>
      <c r="E122" s="252" t="s">
        <v>19</v>
      </c>
      <c r="F122" s="253" t="s">
        <v>2199</v>
      </c>
      <c r="G122" s="251"/>
      <c r="H122" s="252" t="s">
        <v>19</v>
      </c>
      <c r="I122" s="254"/>
      <c r="J122" s="251"/>
      <c r="K122" s="251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249</v>
      </c>
      <c r="AU122" s="259" t="s">
        <v>81</v>
      </c>
      <c r="AV122" s="13" t="s">
        <v>79</v>
      </c>
      <c r="AW122" s="13" t="s">
        <v>33</v>
      </c>
      <c r="AX122" s="13" t="s">
        <v>72</v>
      </c>
      <c r="AY122" s="259" t="s">
        <v>236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2924</v>
      </c>
      <c r="G123" s="234"/>
      <c r="H123" s="237">
        <v>541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3" customFormat="1">
      <c r="B124" s="250"/>
      <c r="C124" s="251"/>
      <c r="D124" s="229" t="s">
        <v>249</v>
      </c>
      <c r="E124" s="252" t="s">
        <v>19</v>
      </c>
      <c r="F124" s="253" t="s">
        <v>2203</v>
      </c>
      <c r="G124" s="251"/>
      <c r="H124" s="252" t="s">
        <v>19</v>
      </c>
      <c r="I124" s="254"/>
      <c r="J124" s="251"/>
      <c r="K124" s="251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249</v>
      </c>
      <c r="AU124" s="259" t="s">
        <v>81</v>
      </c>
      <c r="AV124" s="13" t="s">
        <v>79</v>
      </c>
      <c r="AW124" s="13" t="s">
        <v>33</v>
      </c>
      <c r="AX124" s="13" t="s">
        <v>72</v>
      </c>
      <c r="AY124" s="259" t="s">
        <v>236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2925</v>
      </c>
      <c r="G125" s="234"/>
      <c r="H125" s="237">
        <v>521.24800000000005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5" customFormat="1">
      <c r="B126" s="283"/>
      <c r="C126" s="284"/>
      <c r="D126" s="229" t="s">
        <v>249</v>
      </c>
      <c r="E126" s="285" t="s">
        <v>19</v>
      </c>
      <c r="F126" s="286" t="s">
        <v>2130</v>
      </c>
      <c r="G126" s="284"/>
      <c r="H126" s="287">
        <v>1062.2480000000001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249</v>
      </c>
      <c r="AU126" s="293" t="s">
        <v>81</v>
      </c>
      <c r="AV126" s="15" t="s">
        <v>243</v>
      </c>
      <c r="AW126" s="15" t="s">
        <v>33</v>
      </c>
      <c r="AX126" s="15" t="s">
        <v>79</v>
      </c>
      <c r="AY126" s="293" t="s">
        <v>236</v>
      </c>
    </row>
    <row r="127" s="1" customFormat="1" ht="16.5" customHeight="1">
      <c r="B127" s="39"/>
      <c r="C127" s="217" t="s">
        <v>310</v>
      </c>
      <c r="D127" s="217" t="s">
        <v>238</v>
      </c>
      <c r="E127" s="218" t="s">
        <v>2205</v>
      </c>
      <c r="F127" s="219" t="s">
        <v>2206</v>
      </c>
      <c r="G127" s="220" t="s">
        <v>241</v>
      </c>
      <c r="H127" s="221">
        <v>10622.48</v>
      </c>
      <c r="I127" s="222"/>
      <c r="J127" s="223">
        <f>ROUND(I127*H127,2)</f>
        <v>0</v>
      </c>
      <c r="K127" s="219" t="s">
        <v>242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2926</v>
      </c>
    </row>
    <row r="128" s="1" customFormat="1">
      <c r="B128" s="39"/>
      <c r="C128" s="40"/>
      <c r="D128" s="229" t="s">
        <v>245</v>
      </c>
      <c r="E128" s="40"/>
      <c r="F128" s="230" t="s">
        <v>2208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" customFormat="1">
      <c r="B129" s="39"/>
      <c r="C129" s="40"/>
      <c r="D129" s="229" t="s">
        <v>247</v>
      </c>
      <c r="E129" s="40"/>
      <c r="F129" s="232" t="s">
        <v>2209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247</v>
      </c>
      <c r="AU129" s="18" t="s">
        <v>81</v>
      </c>
    </row>
    <row r="130" s="12" customFormat="1">
      <c r="B130" s="233"/>
      <c r="C130" s="234"/>
      <c r="D130" s="229" t="s">
        <v>249</v>
      </c>
      <c r="E130" s="234"/>
      <c r="F130" s="236" t="s">
        <v>2927</v>
      </c>
      <c r="G130" s="234"/>
      <c r="H130" s="237">
        <v>10622.48</v>
      </c>
      <c r="I130" s="238"/>
      <c r="J130" s="234"/>
      <c r="K130" s="234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249</v>
      </c>
      <c r="AU130" s="243" t="s">
        <v>81</v>
      </c>
      <c r="AV130" s="12" t="s">
        <v>81</v>
      </c>
      <c r="AW130" s="12" t="s">
        <v>4</v>
      </c>
      <c r="AX130" s="12" t="s">
        <v>79</v>
      </c>
      <c r="AY130" s="243" t="s">
        <v>236</v>
      </c>
    </row>
    <row r="131" s="1" customFormat="1" ht="16.5" customHeight="1">
      <c r="B131" s="39"/>
      <c r="C131" s="217" t="s">
        <v>315</v>
      </c>
      <c r="D131" s="217" t="s">
        <v>238</v>
      </c>
      <c r="E131" s="218" t="s">
        <v>1846</v>
      </c>
      <c r="F131" s="219" t="s">
        <v>1847</v>
      </c>
      <c r="G131" s="220" t="s">
        <v>241</v>
      </c>
      <c r="H131" s="221">
        <v>541</v>
      </c>
      <c r="I131" s="222"/>
      <c r="J131" s="223">
        <f>ROUND(I131*H131,2)</f>
        <v>0</v>
      </c>
      <c r="K131" s="219" t="s">
        <v>242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2928</v>
      </c>
    </row>
    <row r="132" s="1" customFormat="1">
      <c r="B132" s="39"/>
      <c r="C132" s="40"/>
      <c r="D132" s="229" t="s">
        <v>245</v>
      </c>
      <c r="E132" s="40"/>
      <c r="F132" s="230" t="s">
        <v>1847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2" customFormat="1">
      <c r="B133" s="233"/>
      <c r="C133" s="234"/>
      <c r="D133" s="229" t="s">
        <v>249</v>
      </c>
      <c r="E133" s="235" t="s">
        <v>19</v>
      </c>
      <c r="F133" s="236" t="s">
        <v>2929</v>
      </c>
      <c r="G133" s="234"/>
      <c r="H133" s="237">
        <v>541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249</v>
      </c>
      <c r="AU133" s="243" t="s">
        <v>81</v>
      </c>
      <c r="AV133" s="12" t="s">
        <v>81</v>
      </c>
      <c r="AW133" s="12" t="s">
        <v>33</v>
      </c>
      <c r="AX133" s="12" t="s">
        <v>79</v>
      </c>
      <c r="AY133" s="243" t="s">
        <v>236</v>
      </c>
    </row>
    <row r="134" s="1" customFormat="1" ht="16.5" customHeight="1">
      <c r="B134" s="39"/>
      <c r="C134" s="217" t="s">
        <v>324</v>
      </c>
      <c r="D134" s="217" t="s">
        <v>238</v>
      </c>
      <c r="E134" s="218" t="s">
        <v>254</v>
      </c>
      <c r="F134" s="219" t="s">
        <v>255</v>
      </c>
      <c r="G134" s="220" t="s">
        <v>256</v>
      </c>
      <c r="H134" s="221">
        <v>973.79999999999995</v>
      </c>
      <c r="I134" s="222"/>
      <c r="J134" s="223">
        <f>ROUND(I134*H134,2)</f>
        <v>0</v>
      </c>
      <c r="K134" s="219" t="s">
        <v>242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81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2930</v>
      </c>
    </row>
    <row r="135" s="1" customFormat="1">
      <c r="B135" s="39"/>
      <c r="C135" s="40"/>
      <c r="D135" s="229" t="s">
        <v>245</v>
      </c>
      <c r="E135" s="40"/>
      <c r="F135" s="230" t="s">
        <v>258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81</v>
      </c>
    </row>
    <row r="136" s="1" customFormat="1">
      <c r="B136" s="39"/>
      <c r="C136" s="40"/>
      <c r="D136" s="229" t="s">
        <v>247</v>
      </c>
      <c r="E136" s="40"/>
      <c r="F136" s="232" t="s">
        <v>2239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247</v>
      </c>
      <c r="AU136" s="18" t="s">
        <v>81</v>
      </c>
    </row>
    <row r="137" s="12" customFormat="1">
      <c r="B137" s="233"/>
      <c r="C137" s="234"/>
      <c r="D137" s="229" t="s">
        <v>249</v>
      </c>
      <c r="E137" s="234"/>
      <c r="F137" s="236" t="s">
        <v>2931</v>
      </c>
      <c r="G137" s="234"/>
      <c r="H137" s="237">
        <v>973.79999999999995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249</v>
      </c>
      <c r="AU137" s="243" t="s">
        <v>81</v>
      </c>
      <c r="AV137" s="12" t="s">
        <v>81</v>
      </c>
      <c r="AW137" s="12" t="s">
        <v>4</v>
      </c>
      <c r="AX137" s="12" t="s">
        <v>79</v>
      </c>
      <c r="AY137" s="243" t="s">
        <v>236</v>
      </c>
    </row>
    <row r="138" s="1" customFormat="1" ht="16.5" customHeight="1">
      <c r="B138" s="39"/>
      <c r="C138" s="217" t="s">
        <v>331</v>
      </c>
      <c r="D138" s="217" t="s">
        <v>238</v>
      </c>
      <c r="E138" s="218" t="s">
        <v>1633</v>
      </c>
      <c r="F138" s="219" t="s">
        <v>1634</v>
      </c>
      <c r="G138" s="220" t="s">
        <v>241</v>
      </c>
      <c r="H138" s="221">
        <v>521.24800000000005</v>
      </c>
      <c r="I138" s="222"/>
      <c r="J138" s="223">
        <f>ROUND(I138*H138,2)</f>
        <v>0</v>
      </c>
      <c r="K138" s="219" t="s">
        <v>242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2932</v>
      </c>
    </row>
    <row r="139" s="1" customFormat="1">
      <c r="B139" s="39"/>
      <c r="C139" s="40"/>
      <c r="D139" s="229" t="s">
        <v>245</v>
      </c>
      <c r="E139" s="40"/>
      <c r="F139" s="230" t="s">
        <v>1636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" customFormat="1">
      <c r="B140" s="39"/>
      <c r="C140" s="40"/>
      <c r="D140" s="229" t="s">
        <v>247</v>
      </c>
      <c r="E140" s="40"/>
      <c r="F140" s="232" t="s">
        <v>2933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247</v>
      </c>
      <c r="AU140" s="18" t="s">
        <v>81</v>
      </c>
    </row>
    <row r="141" s="13" customFormat="1">
      <c r="B141" s="250"/>
      <c r="C141" s="251"/>
      <c r="D141" s="229" t="s">
        <v>249</v>
      </c>
      <c r="E141" s="252" t="s">
        <v>19</v>
      </c>
      <c r="F141" s="253" t="s">
        <v>2243</v>
      </c>
      <c r="G141" s="251"/>
      <c r="H141" s="252" t="s">
        <v>19</v>
      </c>
      <c r="I141" s="254"/>
      <c r="J141" s="251"/>
      <c r="K141" s="251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249</v>
      </c>
      <c r="AU141" s="259" t="s">
        <v>81</v>
      </c>
      <c r="AV141" s="13" t="s">
        <v>79</v>
      </c>
      <c r="AW141" s="13" t="s">
        <v>33</v>
      </c>
      <c r="AX141" s="13" t="s">
        <v>72</v>
      </c>
      <c r="AY141" s="259" t="s">
        <v>236</v>
      </c>
    </row>
    <row r="142" s="12" customFormat="1">
      <c r="B142" s="233"/>
      <c r="C142" s="234"/>
      <c r="D142" s="229" t="s">
        <v>249</v>
      </c>
      <c r="E142" s="235" t="s">
        <v>19</v>
      </c>
      <c r="F142" s="236" t="s">
        <v>2934</v>
      </c>
      <c r="G142" s="234"/>
      <c r="H142" s="237">
        <v>39.639000000000003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249</v>
      </c>
      <c r="AU142" s="243" t="s">
        <v>81</v>
      </c>
      <c r="AV142" s="12" t="s">
        <v>81</v>
      </c>
      <c r="AW142" s="12" t="s">
        <v>33</v>
      </c>
      <c r="AX142" s="12" t="s">
        <v>72</v>
      </c>
      <c r="AY142" s="243" t="s">
        <v>236</v>
      </c>
    </row>
    <row r="143" s="12" customFormat="1">
      <c r="B143" s="233"/>
      <c r="C143" s="234"/>
      <c r="D143" s="229" t="s">
        <v>249</v>
      </c>
      <c r="E143" s="235" t="s">
        <v>19</v>
      </c>
      <c r="F143" s="236" t="s">
        <v>2935</v>
      </c>
      <c r="G143" s="234"/>
      <c r="H143" s="237">
        <v>128.16</v>
      </c>
      <c r="I143" s="238"/>
      <c r="J143" s="234"/>
      <c r="K143" s="234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249</v>
      </c>
      <c r="AU143" s="243" t="s">
        <v>81</v>
      </c>
      <c r="AV143" s="12" t="s">
        <v>81</v>
      </c>
      <c r="AW143" s="12" t="s">
        <v>33</v>
      </c>
      <c r="AX143" s="12" t="s">
        <v>72</v>
      </c>
      <c r="AY143" s="243" t="s">
        <v>236</v>
      </c>
    </row>
    <row r="144" s="14" customFormat="1">
      <c r="B144" s="272"/>
      <c r="C144" s="273"/>
      <c r="D144" s="229" t="s">
        <v>249</v>
      </c>
      <c r="E144" s="274" t="s">
        <v>19</v>
      </c>
      <c r="F144" s="275" t="s">
        <v>2128</v>
      </c>
      <c r="G144" s="273"/>
      <c r="H144" s="276">
        <v>167.79900000000001</v>
      </c>
      <c r="I144" s="277"/>
      <c r="J144" s="273"/>
      <c r="K144" s="273"/>
      <c r="L144" s="278"/>
      <c r="M144" s="279"/>
      <c r="N144" s="280"/>
      <c r="O144" s="280"/>
      <c r="P144" s="280"/>
      <c r="Q144" s="280"/>
      <c r="R144" s="280"/>
      <c r="S144" s="280"/>
      <c r="T144" s="281"/>
      <c r="AT144" s="282" t="s">
        <v>249</v>
      </c>
      <c r="AU144" s="282" t="s">
        <v>81</v>
      </c>
      <c r="AV144" s="14" t="s">
        <v>101</v>
      </c>
      <c r="AW144" s="14" t="s">
        <v>33</v>
      </c>
      <c r="AX144" s="14" t="s">
        <v>72</v>
      </c>
      <c r="AY144" s="282" t="s">
        <v>236</v>
      </c>
    </row>
    <row r="145" s="13" customFormat="1">
      <c r="B145" s="250"/>
      <c r="C145" s="251"/>
      <c r="D145" s="229" t="s">
        <v>249</v>
      </c>
      <c r="E145" s="252" t="s">
        <v>19</v>
      </c>
      <c r="F145" s="253" t="s">
        <v>2249</v>
      </c>
      <c r="G145" s="251"/>
      <c r="H145" s="252" t="s">
        <v>19</v>
      </c>
      <c r="I145" s="254"/>
      <c r="J145" s="251"/>
      <c r="K145" s="251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249</v>
      </c>
      <c r="AU145" s="259" t="s">
        <v>81</v>
      </c>
      <c r="AV145" s="13" t="s">
        <v>79</v>
      </c>
      <c r="AW145" s="13" t="s">
        <v>33</v>
      </c>
      <c r="AX145" s="13" t="s">
        <v>72</v>
      </c>
      <c r="AY145" s="259" t="s">
        <v>236</v>
      </c>
    </row>
    <row r="146" s="12" customFormat="1">
      <c r="B146" s="233"/>
      <c r="C146" s="234"/>
      <c r="D146" s="229" t="s">
        <v>249</v>
      </c>
      <c r="E146" s="235" t="s">
        <v>19</v>
      </c>
      <c r="F146" s="236" t="s">
        <v>2936</v>
      </c>
      <c r="G146" s="234"/>
      <c r="H146" s="237">
        <v>541</v>
      </c>
      <c r="I146" s="238"/>
      <c r="J146" s="234"/>
      <c r="K146" s="234"/>
      <c r="L146" s="239"/>
      <c r="M146" s="240"/>
      <c r="N146" s="241"/>
      <c r="O146" s="241"/>
      <c r="P146" s="241"/>
      <c r="Q146" s="241"/>
      <c r="R146" s="241"/>
      <c r="S146" s="241"/>
      <c r="T146" s="242"/>
      <c r="AT146" s="243" t="s">
        <v>249</v>
      </c>
      <c r="AU146" s="243" t="s">
        <v>81</v>
      </c>
      <c r="AV146" s="12" t="s">
        <v>81</v>
      </c>
      <c r="AW146" s="12" t="s">
        <v>33</v>
      </c>
      <c r="AX146" s="12" t="s">
        <v>72</v>
      </c>
      <c r="AY146" s="243" t="s">
        <v>236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2937</v>
      </c>
      <c r="G147" s="234"/>
      <c r="H147" s="237">
        <v>-86.549999999999997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2" customFormat="1">
      <c r="B148" s="233"/>
      <c r="C148" s="234"/>
      <c r="D148" s="229" t="s">
        <v>249</v>
      </c>
      <c r="E148" s="235" t="s">
        <v>19</v>
      </c>
      <c r="F148" s="236" t="s">
        <v>2938</v>
      </c>
      <c r="G148" s="234"/>
      <c r="H148" s="237">
        <v>-167.79900000000001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249</v>
      </c>
      <c r="AU148" s="243" t="s">
        <v>81</v>
      </c>
      <c r="AV148" s="12" t="s">
        <v>81</v>
      </c>
      <c r="AW148" s="12" t="s">
        <v>33</v>
      </c>
      <c r="AX148" s="12" t="s">
        <v>72</v>
      </c>
      <c r="AY148" s="243" t="s">
        <v>236</v>
      </c>
    </row>
    <row r="149" s="12" customFormat="1">
      <c r="B149" s="233"/>
      <c r="C149" s="234"/>
      <c r="D149" s="229" t="s">
        <v>249</v>
      </c>
      <c r="E149" s="235" t="s">
        <v>19</v>
      </c>
      <c r="F149" s="236" t="s">
        <v>2939</v>
      </c>
      <c r="G149" s="234"/>
      <c r="H149" s="237">
        <v>-5.4020000000000001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249</v>
      </c>
      <c r="AU149" s="243" t="s">
        <v>81</v>
      </c>
      <c r="AV149" s="12" t="s">
        <v>81</v>
      </c>
      <c r="AW149" s="12" t="s">
        <v>33</v>
      </c>
      <c r="AX149" s="12" t="s">
        <v>72</v>
      </c>
      <c r="AY149" s="243" t="s">
        <v>236</v>
      </c>
    </row>
    <row r="150" s="14" customFormat="1">
      <c r="B150" s="272"/>
      <c r="C150" s="273"/>
      <c r="D150" s="229" t="s">
        <v>249</v>
      </c>
      <c r="E150" s="274" t="s">
        <v>19</v>
      </c>
      <c r="F150" s="275" t="s">
        <v>2128</v>
      </c>
      <c r="G150" s="273"/>
      <c r="H150" s="276">
        <v>281.24899999999997</v>
      </c>
      <c r="I150" s="277"/>
      <c r="J150" s="273"/>
      <c r="K150" s="273"/>
      <c r="L150" s="278"/>
      <c r="M150" s="279"/>
      <c r="N150" s="280"/>
      <c r="O150" s="280"/>
      <c r="P150" s="280"/>
      <c r="Q150" s="280"/>
      <c r="R150" s="280"/>
      <c r="S150" s="280"/>
      <c r="T150" s="281"/>
      <c r="AT150" s="282" t="s">
        <v>249</v>
      </c>
      <c r="AU150" s="282" t="s">
        <v>81</v>
      </c>
      <c r="AV150" s="14" t="s">
        <v>101</v>
      </c>
      <c r="AW150" s="14" t="s">
        <v>33</v>
      </c>
      <c r="AX150" s="14" t="s">
        <v>72</v>
      </c>
      <c r="AY150" s="282" t="s">
        <v>236</v>
      </c>
    </row>
    <row r="151" s="12" customFormat="1">
      <c r="B151" s="233"/>
      <c r="C151" s="234"/>
      <c r="D151" s="229" t="s">
        <v>249</v>
      </c>
      <c r="E151" s="235" t="s">
        <v>19</v>
      </c>
      <c r="F151" s="236" t="s">
        <v>2940</v>
      </c>
      <c r="G151" s="234"/>
      <c r="H151" s="237">
        <v>72.200000000000003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249</v>
      </c>
      <c r="AU151" s="243" t="s">
        <v>81</v>
      </c>
      <c r="AV151" s="12" t="s">
        <v>81</v>
      </c>
      <c r="AW151" s="12" t="s">
        <v>33</v>
      </c>
      <c r="AX151" s="12" t="s">
        <v>72</v>
      </c>
      <c r="AY151" s="243" t="s">
        <v>236</v>
      </c>
    </row>
    <row r="152" s="14" customFormat="1">
      <c r="B152" s="272"/>
      <c r="C152" s="273"/>
      <c r="D152" s="229" t="s">
        <v>249</v>
      </c>
      <c r="E152" s="274" t="s">
        <v>19</v>
      </c>
      <c r="F152" s="275" t="s">
        <v>2128</v>
      </c>
      <c r="G152" s="273"/>
      <c r="H152" s="276">
        <v>72.200000000000003</v>
      </c>
      <c r="I152" s="277"/>
      <c r="J152" s="273"/>
      <c r="K152" s="273"/>
      <c r="L152" s="278"/>
      <c r="M152" s="279"/>
      <c r="N152" s="280"/>
      <c r="O152" s="280"/>
      <c r="P152" s="280"/>
      <c r="Q152" s="280"/>
      <c r="R152" s="280"/>
      <c r="S152" s="280"/>
      <c r="T152" s="281"/>
      <c r="AT152" s="282" t="s">
        <v>249</v>
      </c>
      <c r="AU152" s="282" t="s">
        <v>81</v>
      </c>
      <c r="AV152" s="14" t="s">
        <v>101</v>
      </c>
      <c r="AW152" s="14" t="s">
        <v>33</v>
      </c>
      <c r="AX152" s="14" t="s">
        <v>72</v>
      </c>
      <c r="AY152" s="282" t="s">
        <v>236</v>
      </c>
    </row>
    <row r="153" s="15" customFormat="1">
      <c r="B153" s="283"/>
      <c r="C153" s="284"/>
      <c r="D153" s="229" t="s">
        <v>249</v>
      </c>
      <c r="E153" s="285" t="s">
        <v>19</v>
      </c>
      <c r="F153" s="286" t="s">
        <v>2130</v>
      </c>
      <c r="G153" s="284"/>
      <c r="H153" s="287">
        <v>521.24800000000005</v>
      </c>
      <c r="I153" s="288"/>
      <c r="J153" s="284"/>
      <c r="K153" s="284"/>
      <c r="L153" s="289"/>
      <c r="M153" s="290"/>
      <c r="N153" s="291"/>
      <c r="O153" s="291"/>
      <c r="P153" s="291"/>
      <c r="Q153" s="291"/>
      <c r="R153" s="291"/>
      <c r="S153" s="291"/>
      <c r="T153" s="292"/>
      <c r="AT153" s="293" t="s">
        <v>249</v>
      </c>
      <c r="AU153" s="293" t="s">
        <v>81</v>
      </c>
      <c r="AV153" s="15" t="s">
        <v>243</v>
      </c>
      <c r="AW153" s="15" t="s">
        <v>33</v>
      </c>
      <c r="AX153" s="15" t="s">
        <v>79</v>
      </c>
      <c r="AY153" s="293" t="s">
        <v>236</v>
      </c>
    </row>
    <row r="154" s="11" customFormat="1" ht="22.8" customHeight="1">
      <c r="B154" s="201"/>
      <c r="C154" s="202"/>
      <c r="D154" s="203" t="s">
        <v>71</v>
      </c>
      <c r="E154" s="215" t="s">
        <v>81</v>
      </c>
      <c r="F154" s="215" t="s">
        <v>1925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SUM(P155:P216)</f>
        <v>0</v>
      </c>
      <c r="Q154" s="209"/>
      <c r="R154" s="210">
        <f>SUM(R155:R216)</f>
        <v>14.526201220000001</v>
      </c>
      <c r="S154" s="209"/>
      <c r="T154" s="211">
        <f>SUM(T155:T216)</f>
        <v>0</v>
      </c>
      <c r="AR154" s="212" t="s">
        <v>79</v>
      </c>
      <c r="AT154" s="213" t="s">
        <v>71</v>
      </c>
      <c r="AU154" s="213" t="s">
        <v>79</v>
      </c>
      <c r="AY154" s="212" t="s">
        <v>236</v>
      </c>
      <c r="BK154" s="214">
        <f>SUM(BK155:BK216)</f>
        <v>0</v>
      </c>
    </row>
    <row r="155" s="1" customFormat="1" ht="16.5" customHeight="1">
      <c r="B155" s="39"/>
      <c r="C155" s="217" t="s">
        <v>394</v>
      </c>
      <c r="D155" s="217" t="s">
        <v>238</v>
      </c>
      <c r="E155" s="218" t="s">
        <v>2257</v>
      </c>
      <c r="F155" s="219" t="s">
        <v>2258</v>
      </c>
      <c r="G155" s="220" t="s">
        <v>241</v>
      </c>
      <c r="H155" s="221">
        <v>2.2770000000000001</v>
      </c>
      <c r="I155" s="222"/>
      <c r="J155" s="223">
        <f>ROUND(I155*H155,2)</f>
        <v>0</v>
      </c>
      <c r="K155" s="219" t="s">
        <v>242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243</v>
      </c>
      <c r="AT155" s="18" t="s">
        <v>238</v>
      </c>
      <c r="AU155" s="18" t="s">
        <v>81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243</v>
      </c>
      <c r="BM155" s="18" t="s">
        <v>2941</v>
      </c>
    </row>
    <row r="156" s="1" customFormat="1">
      <c r="B156" s="39"/>
      <c r="C156" s="40"/>
      <c r="D156" s="229" t="s">
        <v>245</v>
      </c>
      <c r="E156" s="40"/>
      <c r="F156" s="230" t="s">
        <v>2258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81</v>
      </c>
    </row>
    <row r="157" s="1" customFormat="1">
      <c r="B157" s="39"/>
      <c r="C157" s="40"/>
      <c r="D157" s="229" t="s">
        <v>247</v>
      </c>
      <c r="E157" s="40"/>
      <c r="F157" s="232" t="s">
        <v>2942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247</v>
      </c>
      <c r="AU157" s="18" t="s">
        <v>81</v>
      </c>
    </row>
    <row r="158" s="12" customFormat="1">
      <c r="B158" s="233"/>
      <c r="C158" s="234"/>
      <c r="D158" s="229" t="s">
        <v>249</v>
      </c>
      <c r="E158" s="235" t="s">
        <v>19</v>
      </c>
      <c r="F158" s="236" t="s">
        <v>2943</v>
      </c>
      <c r="G158" s="234"/>
      <c r="H158" s="237">
        <v>2.2770000000000001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249</v>
      </c>
      <c r="AU158" s="243" t="s">
        <v>81</v>
      </c>
      <c r="AV158" s="12" t="s">
        <v>81</v>
      </c>
      <c r="AW158" s="12" t="s">
        <v>33</v>
      </c>
      <c r="AX158" s="12" t="s">
        <v>79</v>
      </c>
      <c r="AY158" s="243" t="s">
        <v>236</v>
      </c>
    </row>
    <row r="159" s="1" customFormat="1" ht="16.5" customHeight="1">
      <c r="B159" s="39"/>
      <c r="C159" s="217" t="s">
        <v>400</v>
      </c>
      <c r="D159" s="217" t="s">
        <v>238</v>
      </c>
      <c r="E159" s="218" t="s">
        <v>1926</v>
      </c>
      <c r="F159" s="219" t="s">
        <v>1927</v>
      </c>
      <c r="G159" s="220" t="s">
        <v>318</v>
      </c>
      <c r="H159" s="221">
        <v>10</v>
      </c>
      <c r="I159" s="222"/>
      <c r="J159" s="223">
        <f>ROUND(I159*H159,2)</f>
        <v>0</v>
      </c>
      <c r="K159" s="219" t="s">
        <v>242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0.22656999999999999</v>
      </c>
      <c r="R159" s="226">
        <f>Q159*H159</f>
        <v>2.2656999999999998</v>
      </c>
      <c r="S159" s="226">
        <v>0</v>
      </c>
      <c r="T159" s="227">
        <f>S159*H159</f>
        <v>0</v>
      </c>
      <c r="AR159" s="18" t="s">
        <v>243</v>
      </c>
      <c r="AT159" s="18" t="s">
        <v>238</v>
      </c>
      <c r="AU159" s="18" t="s">
        <v>81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243</v>
      </c>
      <c r="BM159" s="18" t="s">
        <v>2944</v>
      </c>
    </row>
    <row r="160" s="1" customFormat="1">
      <c r="B160" s="39"/>
      <c r="C160" s="40"/>
      <c r="D160" s="229" t="s">
        <v>245</v>
      </c>
      <c r="E160" s="40"/>
      <c r="F160" s="230" t="s">
        <v>1929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81</v>
      </c>
    </row>
    <row r="161" s="1" customFormat="1">
      <c r="B161" s="39"/>
      <c r="C161" s="40"/>
      <c r="D161" s="229" t="s">
        <v>247</v>
      </c>
      <c r="E161" s="40"/>
      <c r="F161" s="232" t="s">
        <v>2945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247</v>
      </c>
      <c r="AU161" s="18" t="s">
        <v>81</v>
      </c>
    </row>
    <row r="162" s="1" customFormat="1" ht="16.5" customHeight="1">
      <c r="B162" s="39"/>
      <c r="C162" s="217" t="s">
        <v>8</v>
      </c>
      <c r="D162" s="217" t="s">
        <v>238</v>
      </c>
      <c r="E162" s="218" t="s">
        <v>2946</v>
      </c>
      <c r="F162" s="219" t="s">
        <v>2947</v>
      </c>
      <c r="G162" s="220" t="s">
        <v>318</v>
      </c>
      <c r="H162" s="221">
        <v>25.300000000000001</v>
      </c>
      <c r="I162" s="222"/>
      <c r="J162" s="223">
        <f>ROUND(I162*H162,2)</f>
        <v>0</v>
      </c>
      <c r="K162" s="219" t="s">
        <v>242</v>
      </c>
      <c r="L162" s="44"/>
      <c r="M162" s="224" t="s">
        <v>19</v>
      </c>
      <c r="N162" s="225" t="s">
        <v>43</v>
      </c>
      <c r="O162" s="80"/>
      <c r="P162" s="226">
        <f>O162*H162</f>
        <v>0</v>
      </c>
      <c r="Q162" s="226">
        <v>0.00114</v>
      </c>
      <c r="R162" s="226">
        <f>Q162*H162</f>
        <v>0.028842</v>
      </c>
      <c r="S162" s="226">
        <v>0</v>
      </c>
      <c r="T162" s="227">
        <f>S162*H162</f>
        <v>0</v>
      </c>
      <c r="AR162" s="18" t="s">
        <v>243</v>
      </c>
      <c r="AT162" s="18" t="s">
        <v>238</v>
      </c>
      <c r="AU162" s="18" t="s">
        <v>81</v>
      </c>
      <c r="AY162" s="18" t="s">
        <v>236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79</v>
      </c>
      <c r="BK162" s="228">
        <f>ROUND(I162*H162,2)</f>
        <v>0</v>
      </c>
      <c r="BL162" s="18" t="s">
        <v>243</v>
      </c>
      <c r="BM162" s="18" t="s">
        <v>2948</v>
      </c>
    </row>
    <row r="163" s="1" customFormat="1">
      <c r="B163" s="39"/>
      <c r="C163" s="40"/>
      <c r="D163" s="229" t="s">
        <v>245</v>
      </c>
      <c r="E163" s="40"/>
      <c r="F163" s="230" t="s">
        <v>2949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245</v>
      </c>
      <c r="AU163" s="18" t="s">
        <v>81</v>
      </c>
    </row>
    <row r="164" s="1" customFormat="1">
      <c r="B164" s="39"/>
      <c r="C164" s="40"/>
      <c r="D164" s="229" t="s">
        <v>247</v>
      </c>
      <c r="E164" s="40"/>
      <c r="F164" s="232" t="s">
        <v>2950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247</v>
      </c>
      <c r="AU164" s="18" t="s">
        <v>81</v>
      </c>
    </row>
    <row r="165" s="12" customFormat="1">
      <c r="B165" s="233"/>
      <c r="C165" s="234"/>
      <c r="D165" s="229" t="s">
        <v>249</v>
      </c>
      <c r="E165" s="235" t="s">
        <v>19</v>
      </c>
      <c r="F165" s="236" t="s">
        <v>2951</v>
      </c>
      <c r="G165" s="234"/>
      <c r="H165" s="237">
        <v>25.300000000000001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249</v>
      </c>
      <c r="AU165" s="243" t="s">
        <v>81</v>
      </c>
      <c r="AV165" s="12" t="s">
        <v>81</v>
      </c>
      <c r="AW165" s="12" t="s">
        <v>33</v>
      </c>
      <c r="AX165" s="12" t="s">
        <v>79</v>
      </c>
      <c r="AY165" s="243" t="s">
        <v>236</v>
      </c>
    </row>
    <row r="166" s="1" customFormat="1" ht="16.5" customHeight="1">
      <c r="B166" s="39"/>
      <c r="C166" s="217" t="s">
        <v>412</v>
      </c>
      <c r="D166" s="217" t="s">
        <v>238</v>
      </c>
      <c r="E166" s="218" t="s">
        <v>2952</v>
      </c>
      <c r="F166" s="219" t="s">
        <v>2953</v>
      </c>
      <c r="G166" s="220" t="s">
        <v>318</v>
      </c>
      <c r="H166" s="221">
        <v>10</v>
      </c>
      <c r="I166" s="222"/>
      <c r="J166" s="223">
        <f>ROUND(I166*H166,2)</f>
        <v>0</v>
      </c>
      <c r="K166" s="219" t="s">
        <v>242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0.00010000000000000001</v>
      </c>
      <c r="R166" s="226">
        <f>Q166*H166</f>
        <v>0.001</v>
      </c>
      <c r="S166" s="226">
        <v>0</v>
      </c>
      <c r="T166" s="227">
        <f>S166*H166</f>
        <v>0</v>
      </c>
      <c r="AR166" s="18" t="s">
        <v>243</v>
      </c>
      <c r="AT166" s="18" t="s">
        <v>238</v>
      </c>
      <c r="AU166" s="18" t="s">
        <v>81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243</v>
      </c>
      <c r="BM166" s="18" t="s">
        <v>2954</v>
      </c>
    </row>
    <row r="167" s="1" customFormat="1">
      <c r="B167" s="39"/>
      <c r="C167" s="40"/>
      <c r="D167" s="229" t="s">
        <v>245</v>
      </c>
      <c r="E167" s="40"/>
      <c r="F167" s="230" t="s">
        <v>2953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81</v>
      </c>
    </row>
    <row r="168" s="1" customFormat="1">
      <c r="B168" s="39"/>
      <c r="C168" s="40"/>
      <c r="D168" s="229" t="s">
        <v>247</v>
      </c>
      <c r="E168" s="40"/>
      <c r="F168" s="232" t="s">
        <v>2955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247</v>
      </c>
      <c r="AU168" s="18" t="s">
        <v>81</v>
      </c>
    </row>
    <row r="169" s="12" customFormat="1">
      <c r="B169" s="233"/>
      <c r="C169" s="234"/>
      <c r="D169" s="229" t="s">
        <v>249</v>
      </c>
      <c r="E169" s="235" t="s">
        <v>19</v>
      </c>
      <c r="F169" s="236" t="s">
        <v>2956</v>
      </c>
      <c r="G169" s="234"/>
      <c r="H169" s="237">
        <v>10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249</v>
      </c>
      <c r="AU169" s="243" t="s">
        <v>81</v>
      </c>
      <c r="AV169" s="12" t="s">
        <v>81</v>
      </c>
      <c r="AW169" s="12" t="s">
        <v>33</v>
      </c>
      <c r="AX169" s="12" t="s">
        <v>79</v>
      </c>
      <c r="AY169" s="243" t="s">
        <v>236</v>
      </c>
    </row>
    <row r="170" s="1" customFormat="1" ht="16.5" customHeight="1">
      <c r="B170" s="39"/>
      <c r="C170" s="217" t="s">
        <v>418</v>
      </c>
      <c r="D170" s="217" t="s">
        <v>238</v>
      </c>
      <c r="E170" s="218" t="s">
        <v>2269</v>
      </c>
      <c r="F170" s="219" t="s">
        <v>2270</v>
      </c>
      <c r="G170" s="220" t="s">
        <v>318</v>
      </c>
      <c r="H170" s="221">
        <v>25.300000000000001</v>
      </c>
      <c r="I170" s="222"/>
      <c r="J170" s="223">
        <f>ROUND(I170*H170,2)</f>
        <v>0</v>
      </c>
      <c r="K170" s="219" t="s">
        <v>242</v>
      </c>
      <c r="L170" s="44"/>
      <c r="M170" s="224" t="s">
        <v>19</v>
      </c>
      <c r="N170" s="225" t="s">
        <v>43</v>
      </c>
      <c r="O170" s="80"/>
      <c r="P170" s="226">
        <f>O170*H170</f>
        <v>0</v>
      </c>
      <c r="Q170" s="226">
        <v>0.00016000000000000001</v>
      </c>
      <c r="R170" s="226">
        <f>Q170*H170</f>
        <v>0.0040480000000000004</v>
      </c>
      <c r="S170" s="226">
        <v>0</v>
      </c>
      <c r="T170" s="227">
        <f>S170*H170</f>
        <v>0</v>
      </c>
      <c r="AR170" s="18" t="s">
        <v>243</v>
      </c>
      <c r="AT170" s="18" t="s">
        <v>238</v>
      </c>
      <c r="AU170" s="18" t="s">
        <v>81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2957</v>
      </c>
    </row>
    <row r="171" s="1" customFormat="1">
      <c r="B171" s="39"/>
      <c r="C171" s="40"/>
      <c r="D171" s="229" t="s">
        <v>245</v>
      </c>
      <c r="E171" s="40"/>
      <c r="F171" s="230" t="s">
        <v>2270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81</v>
      </c>
    </row>
    <row r="172" s="1" customFormat="1">
      <c r="B172" s="39"/>
      <c r="C172" s="40"/>
      <c r="D172" s="229" t="s">
        <v>247</v>
      </c>
      <c r="E172" s="40"/>
      <c r="F172" s="232" t="s">
        <v>2955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247</v>
      </c>
      <c r="AU172" s="18" t="s">
        <v>81</v>
      </c>
    </row>
    <row r="173" s="12" customFormat="1">
      <c r="B173" s="233"/>
      <c r="C173" s="234"/>
      <c r="D173" s="229" t="s">
        <v>249</v>
      </c>
      <c r="E173" s="235" t="s">
        <v>19</v>
      </c>
      <c r="F173" s="236" t="s">
        <v>2958</v>
      </c>
      <c r="G173" s="234"/>
      <c r="H173" s="237">
        <v>25.300000000000001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AT173" s="243" t="s">
        <v>249</v>
      </c>
      <c r="AU173" s="243" t="s">
        <v>81</v>
      </c>
      <c r="AV173" s="12" t="s">
        <v>81</v>
      </c>
      <c r="AW173" s="12" t="s">
        <v>33</v>
      </c>
      <c r="AX173" s="12" t="s">
        <v>79</v>
      </c>
      <c r="AY173" s="243" t="s">
        <v>236</v>
      </c>
    </row>
    <row r="174" s="1" customFormat="1" ht="16.5" customHeight="1">
      <c r="B174" s="39"/>
      <c r="C174" s="217" t="s">
        <v>424</v>
      </c>
      <c r="D174" s="217" t="s">
        <v>238</v>
      </c>
      <c r="E174" s="218" t="s">
        <v>2959</v>
      </c>
      <c r="F174" s="219" t="s">
        <v>2960</v>
      </c>
      <c r="G174" s="220" t="s">
        <v>264</v>
      </c>
      <c r="H174" s="221">
        <v>50.472000000000001</v>
      </c>
      <c r="I174" s="222"/>
      <c r="J174" s="223">
        <f>ROUND(I174*H174,2)</f>
        <v>0</v>
      </c>
      <c r="K174" s="219" t="s">
        <v>242</v>
      </c>
      <c r="L174" s="44"/>
      <c r="M174" s="224" t="s">
        <v>19</v>
      </c>
      <c r="N174" s="225" t="s">
        <v>43</v>
      </c>
      <c r="O174" s="80"/>
      <c r="P174" s="226">
        <f>O174*H174</f>
        <v>0</v>
      </c>
      <c r="Q174" s="226">
        <v>0.00010000000000000001</v>
      </c>
      <c r="R174" s="226">
        <f>Q174*H174</f>
        <v>0.0050472</v>
      </c>
      <c r="S174" s="226">
        <v>0</v>
      </c>
      <c r="T174" s="227">
        <f>S174*H174</f>
        <v>0</v>
      </c>
      <c r="AR174" s="18" t="s">
        <v>243</v>
      </c>
      <c r="AT174" s="18" t="s">
        <v>238</v>
      </c>
      <c r="AU174" s="18" t="s">
        <v>81</v>
      </c>
      <c r="AY174" s="18" t="s">
        <v>236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79</v>
      </c>
      <c r="BK174" s="228">
        <f>ROUND(I174*H174,2)</f>
        <v>0</v>
      </c>
      <c r="BL174" s="18" t="s">
        <v>243</v>
      </c>
      <c r="BM174" s="18" t="s">
        <v>2961</v>
      </c>
    </row>
    <row r="175" s="1" customFormat="1">
      <c r="B175" s="39"/>
      <c r="C175" s="40"/>
      <c r="D175" s="229" t="s">
        <v>245</v>
      </c>
      <c r="E175" s="40"/>
      <c r="F175" s="230" t="s">
        <v>2962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245</v>
      </c>
      <c r="AU175" s="18" t="s">
        <v>81</v>
      </c>
    </row>
    <row r="176" s="1" customFormat="1">
      <c r="B176" s="39"/>
      <c r="C176" s="40"/>
      <c r="D176" s="229" t="s">
        <v>247</v>
      </c>
      <c r="E176" s="40"/>
      <c r="F176" s="232" t="s">
        <v>2963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247</v>
      </c>
      <c r="AU176" s="18" t="s">
        <v>81</v>
      </c>
    </row>
    <row r="177" s="13" customFormat="1">
      <c r="B177" s="250"/>
      <c r="C177" s="251"/>
      <c r="D177" s="229" t="s">
        <v>249</v>
      </c>
      <c r="E177" s="252" t="s">
        <v>19</v>
      </c>
      <c r="F177" s="253" t="s">
        <v>2964</v>
      </c>
      <c r="G177" s="251"/>
      <c r="H177" s="252" t="s">
        <v>19</v>
      </c>
      <c r="I177" s="254"/>
      <c r="J177" s="251"/>
      <c r="K177" s="251"/>
      <c r="L177" s="255"/>
      <c r="M177" s="256"/>
      <c r="N177" s="257"/>
      <c r="O177" s="257"/>
      <c r="P177" s="257"/>
      <c r="Q177" s="257"/>
      <c r="R177" s="257"/>
      <c r="S177" s="257"/>
      <c r="T177" s="258"/>
      <c r="AT177" s="259" t="s">
        <v>249</v>
      </c>
      <c r="AU177" s="259" t="s">
        <v>81</v>
      </c>
      <c r="AV177" s="13" t="s">
        <v>79</v>
      </c>
      <c r="AW177" s="13" t="s">
        <v>33</v>
      </c>
      <c r="AX177" s="13" t="s">
        <v>72</v>
      </c>
      <c r="AY177" s="259" t="s">
        <v>236</v>
      </c>
    </row>
    <row r="178" s="12" customFormat="1">
      <c r="B178" s="233"/>
      <c r="C178" s="234"/>
      <c r="D178" s="229" t="s">
        <v>249</v>
      </c>
      <c r="E178" s="235" t="s">
        <v>19</v>
      </c>
      <c r="F178" s="236" t="s">
        <v>2965</v>
      </c>
      <c r="G178" s="234"/>
      <c r="H178" s="237">
        <v>6.4800000000000004</v>
      </c>
      <c r="I178" s="238"/>
      <c r="J178" s="234"/>
      <c r="K178" s="234"/>
      <c r="L178" s="239"/>
      <c r="M178" s="240"/>
      <c r="N178" s="241"/>
      <c r="O178" s="241"/>
      <c r="P178" s="241"/>
      <c r="Q178" s="241"/>
      <c r="R178" s="241"/>
      <c r="S178" s="241"/>
      <c r="T178" s="242"/>
      <c r="AT178" s="243" t="s">
        <v>249</v>
      </c>
      <c r="AU178" s="243" t="s">
        <v>81</v>
      </c>
      <c r="AV178" s="12" t="s">
        <v>81</v>
      </c>
      <c r="AW178" s="12" t="s">
        <v>33</v>
      </c>
      <c r="AX178" s="12" t="s">
        <v>72</v>
      </c>
      <c r="AY178" s="243" t="s">
        <v>236</v>
      </c>
    </row>
    <row r="179" s="12" customFormat="1">
      <c r="B179" s="233"/>
      <c r="C179" s="234"/>
      <c r="D179" s="229" t="s">
        <v>249</v>
      </c>
      <c r="E179" s="235" t="s">
        <v>19</v>
      </c>
      <c r="F179" s="236" t="s">
        <v>2966</v>
      </c>
      <c r="G179" s="234"/>
      <c r="H179" s="237">
        <v>5.1920000000000002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249</v>
      </c>
      <c r="AU179" s="243" t="s">
        <v>81</v>
      </c>
      <c r="AV179" s="12" t="s">
        <v>81</v>
      </c>
      <c r="AW179" s="12" t="s">
        <v>33</v>
      </c>
      <c r="AX179" s="12" t="s">
        <v>72</v>
      </c>
      <c r="AY179" s="243" t="s">
        <v>236</v>
      </c>
    </row>
    <row r="180" s="12" customFormat="1">
      <c r="B180" s="233"/>
      <c r="C180" s="234"/>
      <c r="D180" s="229" t="s">
        <v>249</v>
      </c>
      <c r="E180" s="235" t="s">
        <v>19</v>
      </c>
      <c r="F180" s="236" t="s">
        <v>2967</v>
      </c>
      <c r="G180" s="234"/>
      <c r="H180" s="237">
        <v>20.800000000000001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249</v>
      </c>
      <c r="AU180" s="243" t="s">
        <v>81</v>
      </c>
      <c r="AV180" s="12" t="s">
        <v>81</v>
      </c>
      <c r="AW180" s="12" t="s">
        <v>33</v>
      </c>
      <c r="AX180" s="12" t="s">
        <v>72</v>
      </c>
      <c r="AY180" s="243" t="s">
        <v>236</v>
      </c>
    </row>
    <row r="181" s="14" customFormat="1">
      <c r="B181" s="272"/>
      <c r="C181" s="273"/>
      <c r="D181" s="229" t="s">
        <v>249</v>
      </c>
      <c r="E181" s="274" t="s">
        <v>19</v>
      </c>
      <c r="F181" s="275" t="s">
        <v>2128</v>
      </c>
      <c r="G181" s="273"/>
      <c r="H181" s="276">
        <v>32.472000000000001</v>
      </c>
      <c r="I181" s="277"/>
      <c r="J181" s="273"/>
      <c r="K181" s="273"/>
      <c r="L181" s="278"/>
      <c r="M181" s="279"/>
      <c r="N181" s="280"/>
      <c r="O181" s="280"/>
      <c r="P181" s="280"/>
      <c r="Q181" s="280"/>
      <c r="R181" s="280"/>
      <c r="S181" s="280"/>
      <c r="T181" s="281"/>
      <c r="AT181" s="282" t="s">
        <v>249</v>
      </c>
      <c r="AU181" s="282" t="s">
        <v>81</v>
      </c>
      <c r="AV181" s="14" t="s">
        <v>101</v>
      </c>
      <c r="AW181" s="14" t="s">
        <v>33</v>
      </c>
      <c r="AX181" s="14" t="s">
        <v>72</v>
      </c>
      <c r="AY181" s="282" t="s">
        <v>236</v>
      </c>
    </row>
    <row r="182" s="13" customFormat="1">
      <c r="B182" s="250"/>
      <c r="C182" s="251"/>
      <c r="D182" s="229" t="s">
        <v>249</v>
      </c>
      <c r="E182" s="252" t="s">
        <v>19</v>
      </c>
      <c r="F182" s="253" t="s">
        <v>2968</v>
      </c>
      <c r="G182" s="251"/>
      <c r="H182" s="252" t="s">
        <v>19</v>
      </c>
      <c r="I182" s="254"/>
      <c r="J182" s="251"/>
      <c r="K182" s="251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249</v>
      </c>
      <c r="AU182" s="259" t="s">
        <v>81</v>
      </c>
      <c r="AV182" s="13" t="s">
        <v>79</v>
      </c>
      <c r="AW182" s="13" t="s">
        <v>33</v>
      </c>
      <c r="AX182" s="13" t="s">
        <v>72</v>
      </c>
      <c r="AY182" s="259" t="s">
        <v>236</v>
      </c>
    </row>
    <row r="183" s="12" customFormat="1">
      <c r="B183" s="233"/>
      <c r="C183" s="234"/>
      <c r="D183" s="229" t="s">
        <v>249</v>
      </c>
      <c r="E183" s="235" t="s">
        <v>19</v>
      </c>
      <c r="F183" s="236" t="s">
        <v>2969</v>
      </c>
      <c r="G183" s="234"/>
      <c r="H183" s="237">
        <v>18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249</v>
      </c>
      <c r="AU183" s="243" t="s">
        <v>81</v>
      </c>
      <c r="AV183" s="12" t="s">
        <v>81</v>
      </c>
      <c r="AW183" s="12" t="s">
        <v>33</v>
      </c>
      <c r="AX183" s="12" t="s">
        <v>72</v>
      </c>
      <c r="AY183" s="243" t="s">
        <v>236</v>
      </c>
    </row>
    <row r="184" s="14" customFormat="1">
      <c r="B184" s="272"/>
      <c r="C184" s="273"/>
      <c r="D184" s="229" t="s">
        <v>249</v>
      </c>
      <c r="E184" s="274" t="s">
        <v>19</v>
      </c>
      <c r="F184" s="275" t="s">
        <v>2128</v>
      </c>
      <c r="G184" s="273"/>
      <c r="H184" s="276">
        <v>18</v>
      </c>
      <c r="I184" s="277"/>
      <c r="J184" s="273"/>
      <c r="K184" s="273"/>
      <c r="L184" s="278"/>
      <c r="M184" s="279"/>
      <c r="N184" s="280"/>
      <c r="O184" s="280"/>
      <c r="P184" s="280"/>
      <c r="Q184" s="280"/>
      <c r="R184" s="280"/>
      <c r="S184" s="280"/>
      <c r="T184" s="281"/>
      <c r="AT184" s="282" t="s">
        <v>249</v>
      </c>
      <c r="AU184" s="282" t="s">
        <v>81</v>
      </c>
      <c r="AV184" s="14" t="s">
        <v>101</v>
      </c>
      <c r="AW184" s="14" t="s">
        <v>33</v>
      </c>
      <c r="AX184" s="14" t="s">
        <v>72</v>
      </c>
      <c r="AY184" s="282" t="s">
        <v>236</v>
      </c>
    </row>
    <row r="185" s="15" customFormat="1">
      <c r="B185" s="283"/>
      <c r="C185" s="284"/>
      <c r="D185" s="229" t="s">
        <v>249</v>
      </c>
      <c r="E185" s="285" t="s">
        <v>19</v>
      </c>
      <c r="F185" s="286" t="s">
        <v>2130</v>
      </c>
      <c r="G185" s="284"/>
      <c r="H185" s="287">
        <v>50.472000000000001</v>
      </c>
      <c r="I185" s="288"/>
      <c r="J185" s="284"/>
      <c r="K185" s="284"/>
      <c r="L185" s="289"/>
      <c r="M185" s="290"/>
      <c r="N185" s="291"/>
      <c r="O185" s="291"/>
      <c r="P185" s="291"/>
      <c r="Q185" s="291"/>
      <c r="R185" s="291"/>
      <c r="S185" s="291"/>
      <c r="T185" s="292"/>
      <c r="AT185" s="293" t="s">
        <v>249</v>
      </c>
      <c r="AU185" s="293" t="s">
        <v>81</v>
      </c>
      <c r="AV185" s="15" t="s">
        <v>243</v>
      </c>
      <c r="AW185" s="15" t="s">
        <v>33</v>
      </c>
      <c r="AX185" s="15" t="s">
        <v>79</v>
      </c>
      <c r="AY185" s="293" t="s">
        <v>236</v>
      </c>
    </row>
    <row r="186" s="1" customFormat="1" ht="16.5" customHeight="1">
      <c r="B186" s="39"/>
      <c r="C186" s="260" t="s">
        <v>430</v>
      </c>
      <c r="D186" s="260" t="s">
        <v>680</v>
      </c>
      <c r="E186" s="261" t="s">
        <v>2970</v>
      </c>
      <c r="F186" s="262" t="s">
        <v>2971</v>
      </c>
      <c r="G186" s="263" t="s">
        <v>264</v>
      </c>
      <c r="H186" s="264">
        <v>58.042999999999999</v>
      </c>
      <c r="I186" s="265"/>
      <c r="J186" s="266">
        <f>ROUND(I186*H186,2)</f>
        <v>0</v>
      </c>
      <c r="K186" s="262" t="s">
        <v>242</v>
      </c>
      <c r="L186" s="267"/>
      <c r="M186" s="268" t="s">
        <v>19</v>
      </c>
      <c r="N186" s="269" t="s">
        <v>43</v>
      </c>
      <c r="O186" s="80"/>
      <c r="P186" s="226">
        <f>O186*H186</f>
        <v>0</v>
      </c>
      <c r="Q186" s="226">
        <v>0.00010000000000000001</v>
      </c>
      <c r="R186" s="226">
        <f>Q186*H186</f>
        <v>0.0058043000000000001</v>
      </c>
      <c r="S186" s="226">
        <v>0</v>
      </c>
      <c r="T186" s="227">
        <f>S186*H186</f>
        <v>0</v>
      </c>
      <c r="AR186" s="18" t="s">
        <v>305</v>
      </c>
      <c r="AT186" s="18" t="s">
        <v>680</v>
      </c>
      <c r="AU186" s="18" t="s">
        <v>81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2972</v>
      </c>
    </row>
    <row r="187" s="1" customFormat="1">
      <c r="B187" s="39"/>
      <c r="C187" s="40"/>
      <c r="D187" s="229" t="s">
        <v>245</v>
      </c>
      <c r="E187" s="40"/>
      <c r="F187" s="230" t="s">
        <v>2971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81</v>
      </c>
    </row>
    <row r="188" s="1" customFormat="1">
      <c r="B188" s="39"/>
      <c r="C188" s="40"/>
      <c r="D188" s="229" t="s">
        <v>247</v>
      </c>
      <c r="E188" s="40"/>
      <c r="F188" s="232" t="s">
        <v>2973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247</v>
      </c>
      <c r="AU188" s="18" t="s">
        <v>81</v>
      </c>
    </row>
    <row r="189" s="12" customFormat="1">
      <c r="B189" s="233"/>
      <c r="C189" s="234"/>
      <c r="D189" s="229" t="s">
        <v>249</v>
      </c>
      <c r="E189" s="234"/>
      <c r="F189" s="236" t="s">
        <v>2974</v>
      </c>
      <c r="G189" s="234"/>
      <c r="H189" s="237">
        <v>58.042999999999999</v>
      </c>
      <c r="I189" s="238"/>
      <c r="J189" s="234"/>
      <c r="K189" s="234"/>
      <c r="L189" s="239"/>
      <c r="M189" s="240"/>
      <c r="N189" s="241"/>
      <c r="O189" s="241"/>
      <c r="P189" s="241"/>
      <c r="Q189" s="241"/>
      <c r="R189" s="241"/>
      <c r="S189" s="241"/>
      <c r="T189" s="242"/>
      <c r="AT189" s="243" t="s">
        <v>249</v>
      </c>
      <c r="AU189" s="243" t="s">
        <v>81</v>
      </c>
      <c r="AV189" s="12" t="s">
        <v>81</v>
      </c>
      <c r="AW189" s="12" t="s">
        <v>4</v>
      </c>
      <c r="AX189" s="12" t="s">
        <v>79</v>
      </c>
      <c r="AY189" s="243" t="s">
        <v>236</v>
      </c>
    </row>
    <row r="190" s="1" customFormat="1" ht="16.5" customHeight="1">
      <c r="B190" s="39"/>
      <c r="C190" s="217" t="s">
        <v>436</v>
      </c>
      <c r="D190" s="217" t="s">
        <v>238</v>
      </c>
      <c r="E190" s="218" t="s">
        <v>2274</v>
      </c>
      <c r="F190" s="219" t="s">
        <v>2275</v>
      </c>
      <c r="G190" s="220" t="s">
        <v>264</v>
      </c>
      <c r="H190" s="221">
        <v>127</v>
      </c>
      <c r="I190" s="222"/>
      <c r="J190" s="223">
        <f>ROUND(I190*H190,2)</f>
        <v>0</v>
      </c>
      <c r="K190" s="219" t="s">
        <v>242</v>
      </c>
      <c r="L190" s="44"/>
      <c r="M190" s="224" t="s">
        <v>19</v>
      </c>
      <c r="N190" s="225" t="s">
        <v>43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243</v>
      </c>
      <c r="AT190" s="18" t="s">
        <v>238</v>
      </c>
      <c r="AU190" s="18" t="s">
        <v>81</v>
      </c>
      <c r="AY190" s="18" t="s">
        <v>236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79</v>
      </c>
      <c r="BK190" s="228">
        <f>ROUND(I190*H190,2)</f>
        <v>0</v>
      </c>
      <c r="BL190" s="18" t="s">
        <v>243</v>
      </c>
      <c r="BM190" s="18" t="s">
        <v>2975</v>
      </c>
    </row>
    <row r="191" s="1" customFormat="1">
      <c r="B191" s="39"/>
      <c r="C191" s="40"/>
      <c r="D191" s="229" t="s">
        <v>245</v>
      </c>
      <c r="E191" s="40"/>
      <c r="F191" s="230" t="s">
        <v>2277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245</v>
      </c>
      <c r="AU191" s="18" t="s">
        <v>81</v>
      </c>
    </row>
    <row r="192" s="1" customFormat="1">
      <c r="B192" s="39"/>
      <c r="C192" s="40"/>
      <c r="D192" s="229" t="s">
        <v>247</v>
      </c>
      <c r="E192" s="40"/>
      <c r="F192" s="232" t="s">
        <v>2976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247</v>
      </c>
      <c r="AU192" s="18" t="s">
        <v>81</v>
      </c>
    </row>
    <row r="193" s="12" customFormat="1">
      <c r="B193" s="233"/>
      <c r="C193" s="234"/>
      <c r="D193" s="229" t="s">
        <v>249</v>
      </c>
      <c r="E193" s="235" t="s">
        <v>19</v>
      </c>
      <c r="F193" s="236" t="s">
        <v>2977</v>
      </c>
      <c r="G193" s="234"/>
      <c r="H193" s="237">
        <v>86</v>
      </c>
      <c r="I193" s="238"/>
      <c r="J193" s="234"/>
      <c r="K193" s="234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249</v>
      </c>
      <c r="AU193" s="243" t="s">
        <v>81</v>
      </c>
      <c r="AV193" s="12" t="s">
        <v>81</v>
      </c>
      <c r="AW193" s="12" t="s">
        <v>33</v>
      </c>
      <c r="AX193" s="12" t="s">
        <v>72</v>
      </c>
      <c r="AY193" s="243" t="s">
        <v>236</v>
      </c>
    </row>
    <row r="194" s="12" customFormat="1">
      <c r="B194" s="233"/>
      <c r="C194" s="234"/>
      <c r="D194" s="229" t="s">
        <v>249</v>
      </c>
      <c r="E194" s="235" t="s">
        <v>19</v>
      </c>
      <c r="F194" s="236" t="s">
        <v>2978</v>
      </c>
      <c r="G194" s="234"/>
      <c r="H194" s="237">
        <v>41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249</v>
      </c>
      <c r="AU194" s="243" t="s">
        <v>81</v>
      </c>
      <c r="AV194" s="12" t="s">
        <v>81</v>
      </c>
      <c r="AW194" s="12" t="s">
        <v>33</v>
      </c>
      <c r="AX194" s="12" t="s">
        <v>72</v>
      </c>
      <c r="AY194" s="243" t="s">
        <v>236</v>
      </c>
    </row>
    <row r="195" s="15" customFormat="1">
      <c r="B195" s="283"/>
      <c r="C195" s="284"/>
      <c r="D195" s="229" t="s">
        <v>249</v>
      </c>
      <c r="E195" s="285" t="s">
        <v>19</v>
      </c>
      <c r="F195" s="286" t="s">
        <v>2130</v>
      </c>
      <c r="G195" s="284"/>
      <c r="H195" s="287">
        <v>127</v>
      </c>
      <c r="I195" s="288"/>
      <c r="J195" s="284"/>
      <c r="K195" s="284"/>
      <c r="L195" s="289"/>
      <c r="M195" s="290"/>
      <c r="N195" s="291"/>
      <c r="O195" s="291"/>
      <c r="P195" s="291"/>
      <c r="Q195" s="291"/>
      <c r="R195" s="291"/>
      <c r="S195" s="291"/>
      <c r="T195" s="292"/>
      <c r="AT195" s="293" t="s">
        <v>249</v>
      </c>
      <c r="AU195" s="293" t="s">
        <v>81</v>
      </c>
      <c r="AV195" s="15" t="s">
        <v>243</v>
      </c>
      <c r="AW195" s="15" t="s">
        <v>33</v>
      </c>
      <c r="AX195" s="15" t="s">
        <v>79</v>
      </c>
      <c r="AY195" s="293" t="s">
        <v>236</v>
      </c>
    </row>
    <row r="196" s="1" customFormat="1" ht="16.5" customHeight="1">
      <c r="B196" s="39"/>
      <c r="C196" s="217" t="s">
        <v>7</v>
      </c>
      <c r="D196" s="217" t="s">
        <v>238</v>
      </c>
      <c r="E196" s="218" t="s">
        <v>2979</v>
      </c>
      <c r="F196" s="219" t="s">
        <v>2980</v>
      </c>
      <c r="G196" s="220" t="s">
        <v>241</v>
      </c>
      <c r="H196" s="221">
        <v>6.1500000000000004</v>
      </c>
      <c r="I196" s="222"/>
      <c r="J196" s="223">
        <f>ROUND(I196*H196,2)</f>
        <v>0</v>
      </c>
      <c r="K196" s="219" t="s">
        <v>242</v>
      </c>
      <c r="L196" s="44"/>
      <c r="M196" s="224" t="s">
        <v>19</v>
      </c>
      <c r="N196" s="225" t="s">
        <v>43</v>
      </c>
      <c r="O196" s="80"/>
      <c r="P196" s="226">
        <f>O196*H196</f>
        <v>0</v>
      </c>
      <c r="Q196" s="226">
        <v>1.98</v>
      </c>
      <c r="R196" s="226">
        <f>Q196*H196</f>
        <v>12.177000000000001</v>
      </c>
      <c r="S196" s="226">
        <v>0</v>
      </c>
      <c r="T196" s="227">
        <f>S196*H196</f>
        <v>0</v>
      </c>
      <c r="AR196" s="18" t="s">
        <v>243</v>
      </c>
      <c r="AT196" s="18" t="s">
        <v>238</v>
      </c>
      <c r="AU196" s="18" t="s">
        <v>81</v>
      </c>
      <c r="AY196" s="18" t="s">
        <v>236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79</v>
      </c>
      <c r="BK196" s="228">
        <f>ROUND(I196*H196,2)</f>
        <v>0</v>
      </c>
      <c r="BL196" s="18" t="s">
        <v>243</v>
      </c>
      <c r="BM196" s="18" t="s">
        <v>2981</v>
      </c>
    </row>
    <row r="197" s="1" customFormat="1">
      <c r="B197" s="39"/>
      <c r="C197" s="40"/>
      <c r="D197" s="229" t="s">
        <v>245</v>
      </c>
      <c r="E197" s="40"/>
      <c r="F197" s="230" t="s">
        <v>2982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245</v>
      </c>
      <c r="AU197" s="18" t="s">
        <v>81</v>
      </c>
    </row>
    <row r="198" s="1" customFormat="1">
      <c r="B198" s="39"/>
      <c r="C198" s="40"/>
      <c r="D198" s="229" t="s">
        <v>247</v>
      </c>
      <c r="E198" s="40"/>
      <c r="F198" s="232" t="s">
        <v>2983</v>
      </c>
      <c r="G198" s="40"/>
      <c r="H198" s="40"/>
      <c r="I198" s="144"/>
      <c r="J198" s="40"/>
      <c r="K198" s="40"/>
      <c r="L198" s="44"/>
      <c r="M198" s="231"/>
      <c r="N198" s="80"/>
      <c r="O198" s="80"/>
      <c r="P198" s="80"/>
      <c r="Q198" s="80"/>
      <c r="R198" s="80"/>
      <c r="S198" s="80"/>
      <c r="T198" s="81"/>
      <c r="AT198" s="18" t="s">
        <v>247</v>
      </c>
      <c r="AU198" s="18" t="s">
        <v>81</v>
      </c>
    </row>
    <row r="199" s="12" customFormat="1">
      <c r="B199" s="233"/>
      <c r="C199" s="234"/>
      <c r="D199" s="229" t="s">
        <v>249</v>
      </c>
      <c r="E199" s="235" t="s">
        <v>19</v>
      </c>
      <c r="F199" s="236" t="s">
        <v>2984</v>
      </c>
      <c r="G199" s="234"/>
      <c r="H199" s="237">
        <v>6.1500000000000004</v>
      </c>
      <c r="I199" s="238"/>
      <c r="J199" s="234"/>
      <c r="K199" s="234"/>
      <c r="L199" s="239"/>
      <c r="M199" s="240"/>
      <c r="N199" s="241"/>
      <c r="O199" s="241"/>
      <c r="P199" s="241"/>
      <c r="Q199" s="241"/>
      <c r="R199" s="241"/>
      <c r="S199" s="241"/>
      <c r="T199" s="242"/>
      <c r="AT199" s="243" t="s">
        <v>249</v>
      </c>
      <c r="AU199" s="243" t="s">
        <v>81</v>
      </c>
      <c r="AV199" s="12" t="s">
        <v>81</v>
      </c>
      <c r="AW199" s="12" t="s">
        <v>33</v>
      </c>
      <c r="AX199" s="12" t="s">
        <v>79</v>
      </c>
      <c r="AY199" s="243" t="s">
        <v>236</v>
      </c>
    </row>
    <row r="200" s="1" customFormat="1" ht="16.5" customHeight="1">
      <c r="B200" s="39"/>
      <c r="C200" s="217" t="s">
        <v>445</v>
      </c>
      <c r="D200" s="217" t="s">
        <v>238</v>
      </c>
      <c r="E200" s="218" t="s">
        <v>2298</v>
      </c>
      <c r="F200" s="219" t="s">
        <v>2299</v>
      </c>
      <c r="G200" s="220" t="s">
        <v>241</v>
      </c>
      <c r="H200" s="221">
        <v>26.736999999999998</v>
      </c>
      <c r="I200" s="222"/>
      <c r="J200" s="223">
        <f>ROUND(I200*H200,2)</f>
        <v>0</v>
      </c>
      <c r="K200" s="219" t="s">
        <v>242</v>
      </c>
      <c r="L200" s="44"/>
      <c r="M200" s="224" t="s">
        <v>19</v>
      </c>
      <c r="N200" s="225" t="s">
        <v>43</v>
      </c>
      <c r="O200" s="80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18" t="s">
        <v>243</v>
      </c>
      <c r="AT200" s="18" t="s">
        <v>238</v>
      </c>
      <c r="AU200" s="18" t="s">
        <v>81</v>
      </c>
      <c r="AY200" s="18" t="s">
        <v>236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8" t="s">
        <v>79</v>
      </c>
      <c r="BK200" s="228">
        <f>ROUND(I200*H200,2)</f>
        <v>0</v>
      </c>
      <c r="BL200" s="18" t="s">
        <v>243</v>
      </c>
      <c r="BM200" s="18" t="s">
        <v>2985</v>
      </c>
    </row>
    <row r="201" s="1" customFormat="1">
      <c r="B201" s="39"/>
      <c r="C201" s="40"/>
      <c r="D201" s="229" t="s">
        <v>245</v>
      </c>
      <c r="E201" s="40"/>
      <c r="F201" s="230" t="s">
        <v>2301</v>
      </c>
      <c r="G201" s="40"/>
      <c r="H201" s="40"/>
      <c r="I201" s="144"/>
      <c r="J201" s="40"/>
      <c r="K201" s="40"/>
      <c r="L201" s="44"/>
      <c r="M201" s="231"/>
      <c r="N201" s="80"/>
      <c r="O201" s="80"/>
      <c r="P201" s="80"/>
      <c r="Q201" s="80"/>
      <c r="R201" s="80"/>
      <c r="S201" s="80"/>
      <c r="T201" s="81"/>
      <c r="AT201" s="18" t="s">
        <v>245</v>
      </c>
      <c r="AU201" s="18" t="s">
        <v>81</v>
      </c>
    </row>
    <row r="202" s="1" customFormat="1">
      <c r="B202" s="39"/>
      <c r="C202" s="40"/>
      <c r="D202" s="229" t="s">
        <v>247</v>
      </c>
      <c r="E202" s="40"/>
      <c r="F202" s="232" t="s">
        <v>2986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247</v>
      </c>
      <c r="AU202" s="18" t="s">
        <v>81</v>
      </c>
    </row>
    <row r="203" s="12" customFormat="1">
      <c r="B203" s="233"/>
      <c r="C203" s="234"/>
      <c r="D203" s="229" t="s">
        <v>249</v>
      </c>
      <c r="E203" s="235" t="s">
        <v>19</v>
      </c>
      <c r="F203" s="236" t="s">
        <v>2987</v>
      </c>
      <c r="G203" s="234"/>
      <c r="H203" s="237">
        <v>19.462</v>
      </c>
      <c r="I203" s="238"/>
      <c r="J203" s="234"/>
      <c r="K203" s="234"/>
      <c r="L203" s="239"/>
      <c r="M203" s="240"/>
      <c r="N203" s="241"/>
      <c r="O203" s="241"/>
      <c r="P203" s="241"/>
      <c r="Q203" s="241"/>
      <c r="R203" s="241"/>
      <c r="S203" s="241"/>
      <c r="T203" s="242"/>
      <c r="AT203" s="243" t="s">
        <v>249</v>
      </c>
      <c r="AU203" s="243" t="s">
        <v>81</v>
      </c>
      <c r="AV203" s="12" t="s">
        <v>81</v>
      </c>
      <c r="AW203" s="12" t="s">
        <v>33</v>
      </c>
      <c r="AX203" s="12" t="s">
        <v>72</v>
      </c>
      <c r="AY203" s="243" t="s">
        <v>236</v>
      </c>
    </row>
    <row r="204" s="12" customFormat="1">
      <c r="B204" s="233"/>
      <c r="C204" s="234"/>
      <c r="D204" s="229" t="s">
        <v>249</v>
      </c>
      <c r="E204" s="235" t="s">
        <v>19</v>
      </c>
      <c r="F204" s="236" t="s">
        <v>2988</v>
      </c>
      <c r="G204" s="234"/>
      <c r="H204" s="237">
        <v>7.2750000000000004</v>
      </c>
      <c r="I204" s="238"/>
      <c r="J204" s="234"/>
      <c r="K204" s="234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249</v>
      </c>
      <c r="AU204" s="243" t="s">
        <v>81</v>
      </c>
      <c r="AV204" s="12" t="s">
        <v>81</v>
      </c>
      <c r="AW204" s="12" t="s">
        <v>33</v>
      </c>
      <c r="AX204" s="12" t="s">
        <v>72</v>
      </c>
      <c r="AY204" s="243" t="s">
        <v>236</v>
      </c>
    </row>
    <row r="205" s="15" customFormat="1">
      <c r="B205" s="283"/>
      <c r="C205" s="284"/>
      <c r="D205" s="229" t="s">
        <v>249</v>
      </c>
      <c r="E205" s="285" t="s">
        <v>19</v>
      </c>
      <c r="F205" s="286" t="s">
        <v>2130</v>
      </c>
      <c r="G205" s="284"/>
      <c r="H205" s="287">
        <v>26.737000000000002</v>
      </c>
      <c r="I205" s="288"/>
      <c r="J205" s="284"/>
      <c r="K205" s="284"/>
      <c r="L205" s="289"/>
      <c r="M205" s="290"/>
      <c r="N205" s="291"/>
      <c r="O205" s="291"/>
      <c r="P205" s="291"/>
      <c r="Q205" s="291"/>
      <c r="R205" s="291"/>
      <c r="S205" s="291"/>
      <c r="T205" s="292"/>
      <c r="AT205" s="293" t="s">
        <v>249</v>
      </c>
      <c r="AU205" s="293" t="s">
        <v>81</v>
      </c>
      <c r="AV205" s="15" t="s">
        <v>243</v>
      </c>
      <c r="AW205" s="15" t="s">
        <v>33</v>
      </c>
      <c r="AX205" s="15" t="s">
        <v>79</v>
      </c>
      <c r="AY205" s="293" t="s">
        <v>236</v>
      </c>
    </row>
    <row r="206" s="1" customFormat="1" ht="16.5" customHeight="1">
      <c r="B206" s="39"/>
      <c r="C206" s="217" t="s">
        <v>452</v>
      </c>
      <c r="D206" s="217" t="s">
        <v>238</v>
      </c>
      <c r="E206" s="218" t="s">
        <v>2305</v>
      </c>
      <c r="F206" s="219" t="s">
        <v>2306</v>
      </c>
      <c r="G206" s="220" t="s">
        <v>264</v>
      </c>
      <c r="H206" s="221">
        <v>26.189</v>
      </c>
      <c r="I206" s="222"/>
      <c r="J206" s="223">
        <f>ROUND(I206*H206,2)</f>
        <v>0</v>
      </c>
      <c r="K206" s="219" t="s">
        <v>242</v>
      </c>
      <c r="L206" s="44"/>
      <c r="M206" s="224" t="s">
        <v>19</v>
      </c>
      <c r="N206" s="225" t="s">
        <v>43</v>
      </c>
      <c r="O206" s="80"/>
      <c r="P206" s="226">
        <f>O206*H206</f>
        <v>0</v>
      </c>
      <c r="Q206" s="226">
        <v>0.0014400000000000001</v>
      </c>
      <c r="R206" s="226">
        <f>Q206*H206</f>
        <v>0.037712160000000002</v>
      </c>
      <c r="S206" s="226">
        <v>0</v>
      </c>
      <c r="T206" s="227">
        <f>S206*H206</f>
        <v>0</v>
      </c>
      <c r="AR206" s="18" t="s">
        <v>243</v>
      </c>
      <c r="AT206" s="18" t="s">
        <v>238</v>
      </c>
      <c r="AU206" s="18" t="s">
        <v>81</v>
      </c>
      <c r="AY206" s="18" t="s">
        <v>236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79</v>
      </c>
      <c r="BK206" s="228">
        <f>ROUND(I206*H206,2)</f>
        <v>0</v>
      </c>
      <c r="BL206" s="18" t="s">
        <v>243</v>
      </c>
      <c r="BM206" s="18" t="s">
        <v>2989</v>
      </c>
    </row>
    <row r="207" s="1" customFormat="1">
      <c r="B207" s="39"/>
      <c r="C207" s="40"/>
      <c r="D207" s="229" t="s">
        <v>245</v>
      </c>
      <c r="E207" s="40"/>
      <c r="F207" s="230" t="s">
        <v>2308</v>
      </c>
      <c r="G207" s="40"/>
      <c r="H207" s="40"/>
      <c r="I207" s="144"/>
      <c r="J207" s="40"/>
      <c r="K207" s="40"/>
      <c r="L207" s="44"/>
      <c r="M207" s="231"/>
      <c r="N207" s="80"/>
      <c r="O207" s="80"/>
      <c r="P207" s="80"/>
      <c r="Q207" s="80"/>
      <c r="R207" s="80"/>
      <c r="S207" s="80"/>
      <c r="T207" s="81"/>
      <c r="AT207" s="18" t="s">
        <v>245</v>
      </c>
      <c r="AU207" s="18" t="s">
        <v>81</v>
      </c>
    </row>
    <row r="208" s="12" customFormat="1">
      <c r="B208" s="233"/>
      <c r="C208" s="234"/>
      <c r="D208" s="229" t="s">
        <v>249</v>
      </c>
      <c r="E208" s="235" t="s">
        <v>19</v>
      </c>
      <c r="F208" s="236" t="s">
        <v>2990</v>
      </c>
      <c r="G208" s="234"/>
      <c r="H208" s="237">
        <v>16.914000000000001</v>
      </c>
      <c r="I208" s="238"/>
      <c r="J208" s="234"/>
      <c r="K208" s="234"/>
      <c r="L208" s="239"/>
      <c r="M208" s="240"/>
      <c r="N208" s="241"/>
      <c r="O208" s="241"/>
      <c r="P208" s="241"/>
      <c r="Q208" s="241"/>
      <c r="R208" s="241"/>
      <c r="S208" s="241"/>
      <c r="T208" s="242"/>
      <c r="AT208" s="243" t="s">
        <v>249</v>
      </c>
      <c r="AU208" s="243" t="s">
        <v>81</v>
      </c>
      <c r="AV208" s="12" t="s">
        <v>81</v>
      </c>
      <c r="AW208" s="12" t="s">
        <v>33</v>
      </c>
      <c r="AX208" s="12" t="s">
        <v>72</v>
      </c>
      <c r="AY208" s="243" t="s">
        <v>236</v>
      </c>
    </row>
    <row r="209" s="12" customFormat="1">
      <c r="B209" s="233"/>
      <c r="C209" s="234"/>
      <c r="D209" s="229" t="s">
        <v>249</v>
      </c>
      <c r="E209" s="235" t="s">
        <v>19</v>
      </c>
      <c r="F209" s="236" t="s">
        <v>2991</v>
      </c>
      <c r="G209" s="234"/>
      <c r="H209" s="237">
        <v>9.2750000000000004</v>
      </c>
      <c r="I209" s="238"/>
      <c r="J209" s="234"/>
      <c r="K209" s="234"/>
      <c r="L209" s="239"/>
      <c r="M209" s="240"/>
      <c r="N209" s="241"/>
      <c r="O209" s="241"/>
      <c r="P209" s="241"/>
      <c r="Q209" s="241"/>
      <c r="R209" s="241"/>
      <c r="S209" s="241"/>
      <c r="T209" s="242"/>
      <c r="AT209" s="243" t="s">
        <v>249</v>
      </c>
      <c r="AU209" s="243" t="s">
        <v>81</v>
      </c>
      <c r="AV209" s="12" t="s">
        <v>81</v>
      </c>
      <c r="AW209" s="12" t="s">
        <v>33</v>
      </c>
      <c r="AX209" s="12" t="s">
        <v>72</v>
      </c>
      <c r="AY209" s="243" t="s">
        <v>236</v>
      </c>
    </row>
    <row r="210" s="15" customFormat="1">
      <c r="B210" s="283"/>
      <c r="C210" s="284"/>
      <c r="D210" s="229" t="s">
        <v>249</v>
      </c>
      <c r="E210" s="285" t="s">
        <v>19</v>
      </c>
      <c r="F210" s="286" t="s">
        <v>2130</v>
      </c>
      <c r="G210" s="284"/>
      <c r="H210" s="287">
        <v>26.189</v>
      </c>
      <c r="I210" s="288"/>
      <c r="J210" s="284"/>
      <c r="K210" s="284"/>
      <c r="L210" s="289"/>
      <c r="M210" s="290"/>
      <c r="N210" s="291"/>
      <c r="O210" s="291"/>
      <c r="P210" s="291"/>
      <c r="Q210" s="291"/>
      <c r="R210" s="291"/>
      <c r="S210" s="291"/>
      <c r="T210" s="292"/>
      <c r="AT210" s="293" t="s">
        <v>249</v>
      </c>
      <c r="AU210" s="293" t="s">
        <v>81</v>
      </c>
      <c r="AV210" s="15" t="s">
        <v>243</v>
      </c>
      <c r="AW210" s="15" t="s">
        <v>33</v>
      </c>
      <c r="AX210" s="15" t="s">
        <v>79</v>
      </c>
      <c r="AY210" s="293" t="s">
        <v>236</v>
      </c>
    </row>
    <row r="211" s="1" customFormat="1" ht="16.5" customHeight="1">
      <c r="B211" s="39"/>
      <c r="C211" s="217" t="s">
        <v>458</v>
      </c>
      <c r="D211" s="217" t="s">
        <v>238</v>
      </c>
      <c r="E211" s="218" t="s">
        <v>2312</v>
      </c>
      <c r="F211" s="219" t="s">
        <v>2313</v>
      </c>
      <c r="G211" s="220" t="s">
        <v>264</v>
      </c>
      <c r="H211" s="221">
        <v>26.189</v>
      </c>
      <c r="I211" s="222"/>
      <c r="J211" s="223">
        <f>ROUND(I211*H211,2)</f>
        <v>0</v>
      </c>
      <c r="K211" s="219" t="s">
        <v>242</v>
      </c>
      <c r="L211" s="44"/>
      <c r="M211" s="224" t="s">
        <v>19</v>
      </c>
      <c r="N211" s="225" t="s">
        <v>43</v>
      </c>
      <c r="O211" s="80"/>
      <c r="P211" s="226">
        <f>O211*H211</f>
        <v>0</v>
      </c>
      <c r="Q211" s="226">
        <v>4.0000000000000003E-05</v>
      </c>
      <c r="R211" s="226">
        <f>Q211*H211</f>
        <v>0.0010475600000000001</v>
      </c>
      <c r="S211" s="226">
        <v>0</v>
      </c>
      <c r="T211" s="227">
        <f>S211*H211</f>
        <v>0</v>
      </c>
      <c r="AR211" s="18" t="s">
        <v>243</v>
      </c>
      <c r="AT211" s="18" t="s">
        <v>238</v>
      </c>
      <c r="AU211" s="18" t="s">
        <v>81</v>
      </c>
      <c r="AY211" s="18" t="s">
        <v>236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79</v>
      </c>
      <c r="BK211" s="228">
        <f>ROUND(I211*H211,2)</f>
        <v>0</v>
      </c>
      <c r="BL211" s="18" t="s">
        <v>243</v>
      </c>
      <c r="BM211" s="18" t="s">
        <v>2992</v>
      </c>
    </row>
    <row r="212" s="1" customFormat="1">
      <c r="B212" s="39"/>
      <c r="C212" s="40"/>
      <c r="D212" s="229" t="s">
        <v>245</v>
      </c>
      <c r="E212" s="40"/>
      <c r="F212" s="230" t="s">
        <v>2315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245</v>
      </c>
      <c r="AU212" s="18" t="s">
        <v>81</v>
      </c>
    </row>
    <row r="213" s="1" customFormat="1" ht="16.5" customHeight="1">
      <c r="B213" s="39"/>
      <c r="C213" s="217" t="s">
        <v>463</v>
      </c>
      <c r="D213" s="217" t="s">
        <v>238</v>
      </c>
      <c r="E213" s="218" t="s">
        <v>2321</v>
      </c>
      <c r="F213" s="219" t="s">
        <v>2322</v>
      </c>
      <c r="G213" s="220" t="s">
        <v>241</v>
      </c>
      <c r="H213" s="221">
        <v>3.7949999999999999</v>
      </c>
      <c r="I213" s="222"/>
      <c r="J213" s="223">
        <f>ROUND(I213*H213,2)</f>
        <v>0</v>
      </c>
      <c r="K213" s="219" t="s">
        <v>242</v>
      </c>
      <c r="L213" s="44"/>
      <c r="M213" s="224" t="s">
        <v>19</v>
      </c>
      <c r="N213" s="225" t="s">
        <v>43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243</v>
      </c>
      <c r="AT213" s="18" t="s">
        <v>238</v>
      </c>
      <c r="AU213" s="18" t="s">
        <v>81</v>
      </c>
      <c r="AY213" s="18" t="s">
        <v>236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79</v>
      </c>
      <c r="BK213" s="228">
        <f>ROUND(I213*H213,2)</f>
        <v>0</v>
      </c>
      <c r="BL213" s="18" t="s">
        <v>243</v>
      </c>
      <c r="BM213" s="18" t="s">
        <v>2993</v>
      </c>
    </row>
    <row r="214" s="1" customFormat="1">
      <c r="B214" s="39"/>
      <c r="C214" s="40"/>
      <c r="D214" s="229" t="s">
        <v>245</v>
      </c>
      <c r="E214" s="40"/>
      <c r="F214" s="230" t="s">
        <v>2324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245</v>
      </c>
      <c r="AU214" s="18" t="s">
        <v>81</v>
      </c>
    </row>
    <row r="215" s="1" customFormat="1">
      <c r="B215" s="39"/>
      <c r="C215" s="40"/>
      <c r="D215" s="229" t="s">
        <v>247</v>
      </c>
      <c r="E215" s="40"/>
      <c r="F215" s="232" t="s">
        <v>2994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247</v>
      </c>
      <c r="AU215" s="18" t="s">
        <v>81</v>
      </c>
    </row>
    <row r="216" s="12" customFormat="1">
      <c r="B216" s="233"/>
      <c r="C216" s="234"/>
      <c r="D216" s="229" t="s">
        <v>249</v>
      </c>
      <c r="E216" s="235" t="s">
        <v>19</v>
      </c>
      <c r="F216" s="236" t="s">
        <v>2995</v>
      </c>
      <c r="G216" s="234"/>
      <c r="H216" s="237">
        <v>3.7949999999999999</v>
      </c>
      <c r="I216" s="238"/>
      <c r="J216" s="234"/>
      <c r="K216" s="234"/>
      <c r="L216" s="239"/>
      <c r="M216" s="240"/>
      <c r="N216" s="241"/>
      <c r="O216" s="241"/>
      <c r="P216" s="241"/>
      <c r="Q216" s="241"/>
      <c r="R216" s="241"/>
      <c r="S216" s="241"/>
      <c r="T216" s="242"/>
      <c r="AT216" s="243" t="s">
        <v>249</v>
      </c>
      <c r="AU216" s="243" t="s">
        <v>81</v>
      </c>
      <c r="AV216" s="12" t="s">
        <v>81</v>
      </c>
      <c r="AW216" s="12" t="s">
        <v>33</v>
      </c>
      <c r="AX216" s="12" t="s">
        <v>79</v>
      </c>
      <c r="AY216" s="243" t="s">
        <v>236</v>
      </c>
    </row>
    <row r="217" s="11" customFormat="1" ht="22.8" customHeight="1">
      <c r="B217" s="201"/>
      <c r="C217" s="202"/>
      <c r="D217" s="203" t="s">
        <v>71</v>
      </c>
      <c r="E217" s="215" t="s">
        <v>101</v>
      </c>
      <c r="F217" s="215" t="s">
        <v>2336</v>
      </c>
      <c r="G217" s="202"/>
      <c r="H217" s="202"/>
      <c r="I217" s="205"/>
      <c r="J217" s="216">
        <f>BK217</f>
        <v>0</v>
      </c>
      <c r="K217" s="202"/>
      <c r="L217" s="207"/>
      <c r="M217" s="208"/>
      <c r="N217" s="209"/>
      <c r="O217" s="209"/>
      <c r="P217" s="210">
        <f>SUM(P218:P284)</f>
        <v>0</v>
      </c>
      <c r="Q217" s="209"/>
      <c r="R217" s="210">
        <f>SUM(R218:R284)</f>
        <v>59.101008619999995</v>
      </c>
      <c r="S217" s="209"/>
      <c r="T217" s="211">
        <f>SUM(T218:T284)</f>
        <v>0</v>
      </c>
      <c r="AR217" s="212" t="s">
        <v>79</v>
      </c>
      <c r="AT217" s="213" t="s">
        <v>71</v>
      </c>
      <c r="AU217" s="213" t="s">
        <v>79</v>
      </c>
      <c r="AY217" s="212" t="s">
        <v>236</v>
      </c>
      <c r="BK217" s="214">
        <f>SUM(BK218:BK284)</f>
        <v>0</v>
      </c>
    </row>
    <row r="218" s="1" customFormat="1" ht="16.5" customHeight="1">
      <c r="B218" s="39"/>
      <c r="C218" s="217" t="s">
        <v>473</v>
      </c>
      <c r="D218" s="217" t="s">
        <v>238</v>
      </c>
      <c r="E218" s="218" t="s">
        <v>2337</v>
      </c>
      <c r="F218" s="219" t="s">
        <v>2338</v>
      </c>
      <c r="G218" s="220" t="s">
        <v>241</v>
      </c>
      <c r="H218" s="221">
        <v>6.9459999999999997</v>
      </c>
      <c r="I218" s="222"/>
      <c r="J218" s="223">
        <f>ROUND(I218*H218,2)</f>
        <v>0</v>
      </c>
      <c r="K218" s="219" t="s">
        <v>242</v>
      </c>
      <c r="L218" s="44"/>
      <c r="M218" s="224" t="s">
        <v>19</v>
      </c>
      <c r="N218" s="225" t="s">
        <v>43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18" t="s">
        <v>243</v>
      </c>
      <c r="AT218" s="18" t="s">
        <v>238</v>
      </c>
      <c r="AU218" s="18" t="s">
        <v>81</v>
      </c>
      <c r="AY218" s="18" t="s">
        <v>236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79</v>
      </c>
      <c r="BK218" s="228">
        <f>ROUND(I218*H218,2)</f>
        <v>0</v>
      </c>
      <c r="BL218" s="18" t="s">
        <v>243</v>
      </c>
      <c r="BM218" s="18" t="s">
        <v>2996</v>
      </c>
    </row>
    <row r="219" s="1" customFormat="1">
      <c r="B219" s="39"/>
      <c r="C219" s="40"/>
      <c r="D219" s="229" t="s">
        <v>245</v>
      </c>
      <c r="E219" s="40"/>
      <c r="F219" s="230" t="s">
        <v>2340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245</v>
      </c>
      <c r="AU219" s="18" t="s">
        <v>81</v>
      </c>
    </row>
    <row r="220" s="12" customFormat="1">
      <c r="B220" s="233"/>
      <c r="C220" s="234"/>
      <c r="D220" s="229" t="s">
        <v>249</v>
      </c>
      <c r="E220" s="235" t="s">
        <v>19</v>
      </c>
      <c r="F220" s="236" t="s">
        <v>2997</v>
      </c>
      <c r="G220" s="234"/>
      <c r="H220" s="237">
        <v>4.5339999999999998</v>
      </c>
      <c r="I220" s="238"/>
      <c r="J220" s="234"/>
      <c r="K220" s="234"/>
      <c r="L220" s="239"/>
      <c r="M220" s="240"/>
      <c r="N220" s="241"/>
      <c r="O220" s="241"/>
      <c r="P220" s="241"/>
      <c r="Q220" s="241"/>
      <c r="R220" s="241"/>
      <c r="S220" s="241"/>
      <c r="T220" s="242"/>
      <c r="AT220" s="243" t="s">
        <v>249</v>
      </c>
      <c r="AU220" s="243" t="s">
        <v>81</v>
      </c>
      <c r="AV220" s="12" t="s">
        <v>81</v>
      </c>
      <c r="AW220" s="12" t="s">
        <v>33</v>
      </c>
      <c r="AX220" s="12" t="s">
        <v>72</v>
      </c>
      <c r="AY220" s="243" t="s">
        <v>236</v>
      </c>
    </row>
    <row r="221" s="12" customFormat="1">
      <c r="B221" s="233"/>
      <c r="C221" s="234"/>
      <c r="D221" s="229" t="s">
        <v>249</v>
      </c>
      <c r="E221" s="235" t="s">
        <v>19</v>
      </c>
      <c r="F221" s="236" t="s">
        <v>2998</v>
      </c>
      <c r="G221" s="234"/>
      <c r="H221" s="237">
        <v>0.084000000000000005</v>
      </c>
      <c r="I221" s="238"/>
      <c r="J221" s="234"/>
      <c r="K221" s="234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249</v>
      </c>
      <c r="AU221" s="243" t="s">
        <v>81</v>
      </c>
      <c r="AV221" s="12" t="s">
        <v>81</v>
      </c>
      <c r="AW221" s="12" t="s">
        <v>33</v>
      </c>
      <c r="AX221" s="12" t="s">
        <v>72</v>
      </c>
      <c r="AY221" s="243" t="s">
        <v>236</v>
      </c>
    </row>
    <row r="222" s="12" customFormat="1">
      <c r="B222" s="233"/>
      <c r="C222" s="234"/>
      <c r="D222" s="229" t="s">
        <v>249</v>
      </c>
      <c r="E222" s="235" t="s">
        <v>19</v>
      </c>
      <c r="F222" s="236" t="s">
        <v>2999</v>
      </c>
      <c r="G222" s="234"/>
      <c r="H222" s="237">
        <v>2.3279999999999998</v>
      </c>
      <c r="I222" s="238"/>
      <c r="J222" s="234"/>
      <c r="K222" s="234"/>
      <c r="L222" s="239"/>
      <c r="M222" s="240"/>
      <c r="N222" s="241"/>
      <c r="O222" s="241"/>
      <c r="P222" s="241"/>
      <c r="Q222" s="241"/>
      <c r="R222" s="241"/>
      <c r="S222" s="241"/>
      <c r="T222" s="242"/>
      <c r="AT222" s="243" t="s">
        <v>249</v>
      </c>
      <c r="AU222" s="243" t="s">
        <v>81</v>
      </c>
      <c r="AV222" s="12" t="s">
        <v>81</v>
      </c>
      <c r="AW222" s="12" t="s">
        <v>33</v>
      </c>
      <c r="AX222" s="12" t="s">
        <v>72</v>
      </c>
      <c r="AY222" s="243" t="s">
        <v>236</v>
      </c>
    </row>
    <row r="223" s="15" customFormat="1">
      <c r="B223" s="283"/>
      <c r="C223" s="284"/>
      <c r="D223" s="229" t="s">
        <v>249</v>
      </c>
      <c r="E223" s="285" t="s">
        <v>19</v>
      </c>
      <c r="F223" s="286" t="s">
        <v>2130</v>
      </c>
      <c r="G223" s="284"/>
      <c r="H223" s="287">
        <v>6.9459999999999997</v>
      </c>
      <c r="I223" s="288"/>
      <c r="J223" s="284"/>
      <c r="K223" s="284"/>
      <c r="L223" s="289"/>
      <c r="M223" s="290"/>
      <c r="N223" s="291"/>
      <c r="O223" s="291"/>
      <c r="P223" s="291"/>
      <c r="Q223" s="291"/>
      <c r="R223" s="291"/>
      <c r="S223" s="291"/>
      <c r="T223" s="292"/>
      <c r="AT223" s="293" t="s">
        <v>249</v>
      </c>
      <c r="AU223" s="293" t="s">
        <v>81</v>
      </c>
      <c r="AV223" s="15" t="s">
        <v>243</v>
      </c>
      <c r="AW223" s="15" t="s">
        <v>33</v>
      </c>
      <c r="AX223" s="15" t="s">
        <v>79</v>
      </c>
      <c r="AY223" s="293" t="s">
        <v>236</v>
      </c>
    </row>
    <row r="224" s="1" customFormat="1" ht="16.5" customHeight="1">
      <c r="B224" s="39"/>
      <c r="C224" s="217" t="s">
        <v>480</v>
      </c>
      <c r="D224" s="217" t="s">
        <v>238</v>
      </c>
      <c r="E224" s="218" t="s">
        <v>2344</v>
      </c>
      <c r="F224" s="219" t="s">
        <v>2345</v>
      </c>
      <c r="G224" s="220" t="s">
        <v>264</v>
      </c>
      <c r="H224" s="221">
        <v>25.640000000000001</v>
      </c>
      <c r="I224" s="222"/>
      <c r="J224" s="223">
        <f>ROUND(I224*H224,2)</f>
        <v>0</v>
      </c>
      <c r="K224" s="219" t="s">
        <v>242</v>
      </c>
      <c r="L224" s="44"/>
      <c r="M224" s="224" t="s">
        <v>19</v>
      </c>
      <c r="N224" s="225" t="s">
        <v>43</v>
      </c>
      <c r="O224" s="80"/>
      <c r="P224" s="226">
        <f>O224*H224</f>
        <v>0</v>
      </c>
      <c r="Q224" s="226">
        <v>0.041739999999999999</v>
      </c>
      <c r="R224" s="226">
        <f>Q224*H224</f>
        <v>1.0702136</v>
      </c>
      <c r="S224" s="226">
        <v>0</v>
      </c>
      <c r="T224" s="227">
        <f>S224*H224</f>
        <v>0</v>
      </c>
      <c r="AR224" s="18" t="s">
        <v>243</v>
      </c>
      <c r="AT224" s="18" t="s">
        <v>238</v>
      </c>
      <c r="AU224" s="18" t="s">
        <v>81</v>
      </c>
      <c r="AY224" s="18" t="s">
        <v>236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79</v>
      </c>
      <c r="BK224" s="228">
        <f>ROUND(I224*H224,2)</f>
        <v>0</v>
      </c>
      <c r="BL224" s="18" t="s">
        <v>243</v>
      </c>
      <c r="BM224" s="18" t="s">
        <v>3000</v>
      </c>
    </row>
    <row r="225" s="1" customFormat="1">
      <c r="B225" s="39"/>
      <c r="C225" s="40"/>
      <c r="D225" s="229" t="s">
        <v>245</v>
      </c>
      <c r="E225" s="40"/>
      <c r="F225" s="230" t="s">
        <v>2347</v>
      </c>
      <c r="G225" s="40"/>
      <c r="H225" s="40"/>
      <c r="I225" s="144"/>
      <c r="J225" s="40"/>
      <c r="K225" s="40"/>
      <c r="L225" s="44"/>
      <c r="M225" s="231"/>
      <c r="N225" s="80"/>
      <c r="O225" s="80"/>
      <c r="P225" s="80"/>
      <c r="Q225" s="80"/>
      <c r="R225" s="80"/>
      <c r="S225" s="80"/>
      <c r="T225" s="81"/>
      <c r="AT225" s="18" t="s">
        <v>245</v>
      </c>
      <c r="AU225" s="18" t="s">
        <v>81</v>
      </c>
    </row>
    <row r="226" s="12" customFormat="1">
      <c r="B226" s="233"/>
      <c r="C226" s="234"/>
      <c r="D226" s="229" t="s">
        <v>249</v>
      </c>
      <c r="E226" s="235" t="s">
        <v>19</v>
      </c>
      <c r="F226" s="236" t="s">
        <v>3001</v>
      </c>
      <c r="G226" s="234"/>
      <c r="H226" s="237">
        <v>16.294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249</v>
      </c>
      <c r="AU226" s="243" t="s">
        <v>81</v>
      </c>
      <c r="AV226" s="12" t="s">
        <v>81</v>
      </c>
      <c r="AW226" s="12" t="s">
        <v>33</v>
      </c>
      <c r="AX226" s="12" t="s">
        <v>72</v>
      </c>
      <c r="AY226" s="243" t="s">
        <v>236</v>
      </c>
    </row>
    <row r="227" s="12" customFormat="1">
      <c r="B227" s="233"/>
      <c r="C227" s="234"/>
      <c r="D227" s="229" t="s">
        <v>249</v>
      </c>
      <c r="E227" s="235" t="s">
        <v>19</v>
      </c>
      <c r="F227" s="236" t="s">
        <v>3002</v>
      </c>
      <c r="G227" s="234"/>
      <c r="H227" s="237">
        <v>0.97999999999999998</v>
      </c>
      <c r="I227" s="238"/>
      <c r="J227" s="234"/>
      <c r="K227" s="234"/>
      <c r="L227" s="239"/>
      <c r="M227" s="240"/>
      <c r="N227" s="241"/>
      <c r="O227" s="241"/>
      <c r="P227" s="241"/>
      <c r="Q227" s="241"/>
      <c r="R227" s="241"/>
      <c r="S227" s="241"/>
      <c r="T227" s="242"/>
      <c r="AT227" s="243" t="s">
        <v>249</v>
      </c>
      <c r="AU227" s="243" t="s">
        <v>81</v>
      </c>
      <c r="AV227" s="12" t="s">
        <v>81</v>
      </c>
      <c r="AW227" s="12" t="s">
        <v>33</v>
      </c>
      <c r="AX227" s="12" t="s">
        <v>72</v>
      </c>
      <c r="AY227" s="243" t="s">
        <v>236</v>
      </c>
    </row>
    <row r="228" s="12" customFormat="1">
      <c r="B228" s="233"/>
      <c r="C228" s="234"/>
      <c r="D228" s="229" t="s">
        <v>249</v>
      </c>
      <c r="E228" s="235" t="s">
        <v>19</v>
      </c>
      <c r="F228" s="236" t="s">
        <v>3003</v>
      </c>
      <c r="G228" s="234"/>
      <c r="H228" s="237">
        <v>8.3659999999999997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249</v>
      </c>
      <c r="AU228" s="243" t="s">
        <v>81</v>
      </c>
      <c r="AV228" s="12" t="s">
        <v>81</v>
      </c>
      <c r="AW228" s="12" t="s">
        <v>33</v>
      </c>
      <c r="AX228" s="12" t="s">
        <v>72</v>
      </c>
      <c r="AY228" s="243" t="s">
        <v>236</v>
      </c>
    </row>
    <row r="229" s="15" customFormat="1">
      <c r="B229" s="283"/>
      <c r="C229" s="284"/>
      <c r="D229" s="229" t="s">
        <v>249</v>
      </c>
      <c r="E229" s="285" t="s">
        <v>19</v>
      </c>
      <c r="F229" s="286" t="s">
        <v>2130</v>
      </c>
      <c r="G229" s="284"/>
      <c r="H229" s="287">
        <v>25.640000000000001</v>
      </c>
      <c r="I229" s="288"/>
      <c r="J229" s="284"/>
      <c r="K229" s="284"/>
      <c r="L229" s="289"/>
      <c r="M229" s="290"/>
      <c r="N229" s="291"/>
      <c r="O229" s="291"/>
      <c r="P229" s="291"/>
      <c r="Q229" s="291"/>
      <c r="R229" s="291"/>
      <c r="S229" s="291"/>
      <c r="T229" s="292"/>
      <c r="AT229" s="293" t="s">
        <v>249</v>
      </c>
      <c r="AU229" s="293" t="s">
        <v>81</v>
      </c>
      <c r="AV229" s="15" t="s">
        <v>243</v>
      </c>
      <c r="AW229" s="15" t="s">
        <v>33</v>
      </c>
      <c r="AX229" s="15" t="s">
        <v>79</v>
      </c>
      <c r="AY229" s="293" t="s">
        <v>236</v>
      </c>
    </row>
    <row r="230" s="1" customFormat="1" ht="16.5" customHeight="1">
      <c r="B230" s="39"/>
      <c r="C230" s="217" t="s">
        <v>486</v>
      </c>
      <c r="D230" s="217" t="s">
        <v>238</v>
      </c>
      <c r="E230" s="218" t="s">
        <v>2351</v>
      </c>
      <c r="F230" s="219" t="s">
        <v>2352</v>
      </c>
      <c r="G230" s="220" t="s">
        <v>264</v>
      </c>
      <c r="H230" s="221">
        <v>25.640000000000001</v>
      </c>
      <c r="I230" s="222"/>
      <c r="J230" s="223">
        <f>ROUND(I230*H230,2)</f>
        <v>0</v>
      </c>
      <c r="K230" s="219" t="s">
        <v>242</v>
      </c>
      <c r="L230" s="44"/>
      <c r="M230" s="224" t="s">
        <v>19</v>
      </c>
      <c r="N230" s="225" t="s">
        <v>43</v>
      </c>
      <c r="O230" s="80"/>
      <c r="P230" s="226">
        <f>O230*H230</f>
        <v>0</v>
      </c>
      <c r="Q230" s="226">
        <v>2.0000000000000002E-05</v>
      </c>
      <c r="R230" s="226">
        <f>Q230*H230</f>
        <v>0.0005128000000000001</v>
      </c>
      <c r="S230" s="226">
        <v>0</v>
      </c>
      <c r="T230" s="227">
        <f>S230*H230</f>
        <v>0</v>
      </c>
      <c r="AR230" s="18" t="s">
        <v>243</v>
      </c>
      <c r="AT230" s="18" t="s">
        <v>238</v>
      </c>
      <c r="AU230" s="18" t="s">
        <v>81</v>
      </c>
      <c r="AY230" s="18" t="s">
        <v>236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79</v>
      </c>
      <c r="BK230" s="228">
        <f>ROUND(I230*H230,2)</f>
        <v>0</v>
      </c>
      <c r="BL230" s="18" t="s">
        <v>243</v>
      </c>
      <c r="BM230" s="18" t="s">
        <v>3004</v>
      </c>
    </row>
    <row r="231" s="1" customFormat="1">
      <c r="B231" s="39"/>
      <c r="C231" s="40"/>
      <c r="D231" s="229" t="s">
        <v>245</v>
      </c>
      <c r="E231" s="40"/>
      <c r="F231" s="230" t="s">
        <v>2354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245</v>
      </c>
      <c r="AU231" s="18" t="s">
        <v>81</v>
      </c>
    </row>
    <row r="232" s="1" customFormat="1" ht="16.5" customHeight="1">
      <c r="B232" s="39"/>
      <c r="C232" s="217" t="s">
        <v>492</v>
      </c>
      <c r="D232" s="217" t="s">
        <v>238</v>
      </c>
      <c r="E232" s="218" t="s">
        <v>2361</v>
      </c>
      <c r="F232" s="219" t="s">
        <v>2362</v>
      </c>
      <c r="G232" s="220" t="s">
        <v>256</v>
      </c>
      <c r="H232" s="221">
        <v>0.89500000000000002</v>
      </c>
      <c r="I232" s="222"/>
      <c r="J232" s="223">
        <f>ROUND(I232*H232,2)</f>
        <v>0</v>
      </c>
      <c r="K232" s="219" t="s">
        <v>242</v>
      </c>
      <c r="L232" s="44"/>
      <c r="M232" s="224" t="s">
        <v>19</v>
      </c>
      <c r="N232" s="225" t="s">
        <v>43</v>
      </c>
      <c r="O232" s="80"/>
      <c r="P232" s="226">
        <f>O232*H232</f>
        <v>0</v>
      </c>
      <c r="Q232" s="226">
        <v>1.04877</v>
      </c>
      <c r="R232" s="226">
        <f>Q232*H232</f>
        <v>0.93864915000000004</v>
      </c>
      <c r="S232" s="226">
        <v>0</v>
      </c>
      <c r="T232" s="227">
        <f>S232*H232</f>
        <v>0</v>
      </c>
      <c r="AR232" s="18" t="s">
        <v>243</v>
      </c>
      <c r="AT232" s="18" t="s">
        <v>238</v>
      </c>
      <c r="AU232" s="18" t="s">
        <v>81</v>
      </c>
      <c r="AY232" s="18" t="s">
        <v>236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8" t="s">
        <v>79</v>
      </c>
      <c r="BK232" s="228">
        <f>ROUND(I232*H232,2)</f>
        <v>0</v>
      </c>
      <c r="BL232" s="18" t="s">
        <v>243</v>
      </c>
      <c r="BM232" s="18" t="s">
        <v>3005</v>
      </c>
    </row>
    <row r="233" s="1" customFormat="1">
      <c r="B233" s="39"/>
      <c r="C233" s="40"/>
      <c r="D233" s="229" t="s">
        <v>245</v>
      </c>
      <c r="E233" s="40"/>
      <c r="F233" s="230" t="s">
        <v>2364</v>
      </c>
      <c r="G233" s="40"/>
      <c r="H233" s="40"/>
      <c r="I233" s="144"/>
      <c r="J233" s="40"/>
      <c r="K233" s="40"/>
      <c r="L233" s="44"/>
      <c r="M233" s="231"/>
      <c r="N233" s="80"/>
      <c r="O233" s="80"/>
      <c r="P233" s="80"/>
      <c r="Q233" s="80"/>
      <c r="R233" s="80"/>
      <c r="S233" s="80"/>
      <c r="T233" s="81"/>
      <c r="AT233" s="18" t="s">
        <v>245</v>
      </c>
      <c r="AU233" s="18" t="s">
        <v>81</v>
      </c>
    </row>
    <row r="234" s="12" customFormat="1">
      <c r="B234" s="233"/>
      <c r="C234" s="234"/>
      <c r="D234" s="229" t="s">
        <v>249</v>
      </c>
      <c r="E234" s="235" t="s">
        <v>19</v>
      </c>
      <c r="F234" s="236" t="s">
        <v>3006</v>
      </c>
      <c r="G234" s="234"/>
      <c r="H234" s="237">
        <v>0.59099999999999997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249</v>
      </c>
      <c r="AU234" s="243" t="s">
        <v>81</v>
      </c>
      <c r="AV234" s="12" t="s">
        <v>81</v>
      </c>
      <c r="AW234" s="12" t="s">
        <v>33</v>
      </c>
      <c r="AX234" s="12" t="s">
        <v>72</v>
      </c>
      <c r="AY234" s="243" t="s">
        <v>236</v>
      </c>
    </row>
    <row r="235" s="12" customFormat="1">
      <c r="B235" s="233"/>
      <c r="C235" s="234"/>
      <c r="D235" s="229" t="s">
        <v>249</v>
      </c>
      <c r="E235" s="235" t="s">
        <v>19</v>
      </c>
      <c r="F235" s="236" t="s">
        <v>3007</v>
      </c>
      <c r="G235" s="234"/>
      <c r="H235" s="237">
        <v>0.30399999999999999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AT235" s="243" t="s">
        <v>249</v>
      </c>
      <c r="AU235" s="243" t="s">
        <v>81</v>
      </c>
      <c r="AV235" s="12" t="s">
        <v>81</v>
      </c>
      <c r="AW235" s="12" t="s">
        <v>33</v>
      </c>
      <c r="AX235" s="12" t="s">
        <v>72</v>
      </c>
      <c r="AY235" s="243" t="s">
        <v>236</v>
      </c>
    </row>
    <row r="236" s="15" customFormat="1">
      <c r="B236" s="283"/>
      <c r="C236" s="284"/>
      <c r="D236" s="229" t="s">
        <v>249</v>
      </c>
      <c r="E236" s="285" t="s">
        <v>19</v>
      </c>
      <c r="F236" s="286" t="s">
        <v>2130</v>
      </c>
      <c r="G236" s="284"/>
      <c r="H236" s="287">
        <v>0.89500000000000002</v>
      </c>
      <c r="I236" s="288"/>
      <c r="J236" s="284"/>
      <c r="K236" s="284"/>
      <c r="L236" s="289"/>
      <c r="M236" s="290"/>
      <c r="N236" s="291"/>
      <c r="O236" s="291"/>
      <c r="P236" s="291"/>
      <c r="Q236" s="291"/>
      <c r="R236" s="291"/>
      <c r="S236" s="291"/>
      <c r="T236" s="292"/>
      <c r="AT236" s="293" t="s">
        <v>249</v>
      </c>
      <c r="AU236" s="293" t="s">
        <v>81</v>
      </c>
      <c r="AV236" s="15" t="s">
        <v>243</v>
      </c>
      <c r="AW236" s="15" t="s">
        <v>33</v>
      </c>
      <c r="AX236" s="15" t="s">
        <v>79</v>
      </c>
      <c r="AY236" s="293" t="s">
        <v>236</v>
      </c>
    </row>
    <row r="237" s="1" customFormat="1" ht="16.5" customHeight="1">
      <c r="B237" s="39"/>
      <c r="C237" s="217" t="s">
        <v>498</v>
      </c>
      <c r="D237" s="217" t="s">
        <v>238</v>
      </c>
      <c r="E237" s="218" t="s">
        <v>3008</v>
      </c>
      <c r="F237" s="219" t="s">
        <v>3009</v>
      </c>
      <c r="G237" s="220" t="s">
        <v>318</v>
      </c>
      <c r="H237" s="221">
        <v>3.1000000000000001</v>
      </c>
      <c r="I237" s="222"/>
      <c r="J237" s="223">
        <f>ROUND(I237*H237,2)</f>
        <v>0</v>
      </c>
      <c r="K237" s="219" t="s">
        <v>242</v>
      </c>
      <c r="L237" s="44"/>
      <c r="M237" s="224" t="s">
        <v>19</v>
      </c>
      <c r="N237" s="225" t="s">
        <v>43</v>
      </c>
      <c r="O237" s="80"/>
      <c r="P237" s="226">
        <f>O237*H237</f>
        <v>0</v>
      </c>
      <c r="Q237" s="226">
        <v>0.00019000000000000001</v>
      </c>
      <c r="R237" s="226">
        <f>Q237*H237</f>
        <v>0.00058900000000000001</v>
      </c>
      <c r="S237" s="226">
        <v>0</v>
      </c>
      <c r="T237" s="227">
        <f>S237*H237</f>
        <v>0</v>
      </c>
      <c r="AR237" s="18" t="s">
        <v>243</v>
      </c>
      <c r="AT237" s="18" t="s">
        <v>238</v>
      </c>
      <c r="AU237" s="18" t="s">
        <v>81</v>
      </c>
      <c r="AY237" s="18" t="s">
        <v>236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79</v>
      </c>
      <c r="BK237" s="228">
        <f>ROUND(I237*H237,2)</f>
        <v>0</v>
      </c>
      <c r="BL237" s="18" t="s">
        <v>243</v>
      </c>
      <c r="BM237" s="18" t="s">
        <v>3010</v>
      </c>
    </row>
    <row r="238" s="1" customFormat="1">
      <c r="B238" s="39"/>
      <c r="C238" s="40"/>
      <c r="D238" s="229" t="s">
        <v>245</v>
      </c>
      <c r="E238" s="40"/>
      <c r="F238" s="230" t="s">
        <v>3011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245</v>
      </c>
      <c r="AU238" s="18" t="s">
        <v>81</v>
      </c>
    </row>
    <row r="239" s="1" customFormat="1">
      <c r="B239" s="39"/>
      <c r="C239" s="40"/>
      <c r="D239" s="229" t="s">
        <v>247</v>
      </c>
      <c r="E239" s="40"/>
      <c r="F239" s="232" t="s">
        <v>3012</v>
      </c>
      <c r="G239" s="40"/>
      <c r="H239" s="40"/>
      <c r="I239" s="144"/>
      <c r="J239" s="40"/>
      <c r="K239" s="40"/>
      <c r="L239" s="44"/>
      <c r="M239" s="231"/>
      <c r="N239" s="80"/>
      <c r="O239" s="80"/>
      <c r="P239" s="80"/>
      <c r="Q239" s="80"/>
      <c r="R239" s="80"/>
      <c r="S239" s="80"/>
      <c r="T239" s="81"/>
      <c r="AT239" s="18" t="s">
        <v>247</v>
      </c>
      <c r="AU239" s="18" t="s">
        <v>81</v>
      </c>
    </row>
    <row r="240" s="12" customFormat="1">
      <c r="B240" s="233"/>
      <c r="C240" s="234"/>
      <c r="D240" s="229" t="s">
        <v>249</v>
      </c>
      <c r="E240" s="235" t="s">
        <v>19</v>
      </c>
      <c r="F240" s="236" t="s">
        <v>3013</v>
      </c>
      <c r="G240" s="234"/>
      <c r="H240" s="237">
        <v>3.1000000000000001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249</v>
      </c>
      <c r="AU240" s="243" t="s">
        <v>81</v>
      </c>
      <c r="AV240" s="12" t="s">
        <v>81</v>
      </c>
      <c r="AW240" s="12" t="s">
        <v>33</v>
      </c>
      <c r="AX240" s="12" t="s">
        <v>79</v>
      </c>
      <c r="AY240" s="243" t="s">
        <v>236</v>
      </c>
    </row>
    <row r="241" s="1" customFormat="1" ht="16.5" customHeight="1">
      <c r="B241" s="39"/>
      <c r="C241" s="217" t="s">
        <v>504</v>
      </c>
      <c r="D241" s="217" t="s">
        <v>238</v>
      </c>
      <c r="E241" s="218" t="s">
        <v>3014</v>
      </c>
      <c r="F241" s="219" t="s">
        <v>3015</v>
      </c>
      <c r="G241" s="220" t="s">
        <v>241</v>
      </c>
      <c r="H241" s="221">
        <v>21.736000000000001</v>
      </c>
      <c r="I241" s="222"/>
      <c r="J241" s="223">
        <f>ROUND(I241*H241,2)</f>
        <v>0</v>
      </c>
      <c r="K241" s="219" t="s">
        <v>242</v>
      </c>
      <c r="L241" s="44"/>
      <c r="M241" s="224" t="s">
        <v>19</v>
      </c>
      <c r="N241" s="225" t="s">
        <v>43</v>
      </c>
      <c r="O241" s="80"/>
      <c r="P241" s="226">
        <f>O241*H241</f>
        <v>0</v>
      </c>
      <c r="Q241" s="226">
        <v>2.3115399999999999</v>
      </c>
      <c r="R241" s="226">
        <f>Q241*H241</f>
        <v>50.243633439999996</v>
      </c>
      <c r="S241" s="226">
        <v>0</v>
      </c>
      <c r="T241" s="227">
        <f>S241*H241</f>
        <v>0</v>
      </c>
      <c r="AR241" s="18" t="s">
        <v>243</v>
      </c>
      <c r="AT241" s="18" t="s">
        <v>238</v>
      </c>
      <c r="AU241" s="18" t="s">
        <v>81</v>
      </c>
      <c r="AY241" s="18" t="s">
        <v>236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8" t="s">
        <v>79</v>
      </c>
      <c r="BK241" s="228">
        <f>ROUND(I241*H241,2)</f>
        <v>0</v>
      </c>
      <c r="BL241" s="18" t="s">
        <v>243</v>
      </c>
      <c r="BM241" s="18" t="s">
        <v>3016</v>
      </c>
    </row>
    <row r="242" s="1" customFormat="1">
      <c r="B242" s="39"/>
      <c r="C242" s="40"/>
      <c r="D242" s="229" t="s">
        <v>245</v>
      </c>
      <c r="E242" s="40"/>
      <c r="F242" s="230" t="s">
        <v>3017</v>
      </c>
      <c r="G242" s="40"/>
      <c r="H242" s="40"/>
      <c r="I242" s="144"/>
      <c r="J242" s="40"/>
      <c r="K242" s="40"/>
      <c r="L242" s="44"/>
      <c r="M242" s="231"/>
      <c r="N242" s="80"/>
      <c r="O242" s="80"/>
      <c r="P242" s="80"/>
      <c r="Q242" s="80"/>
      <c r="R242" s="80"/>
      <c r="S242" s="80"/>
      <c r="T242" s="81"/>
      <c r="AT242" s="18" t="s">
        <v>245</v>
      </c>
      <c r="AU242" s="18" t="s">
        <v>81</v>
      </c>
    </row>
    <row r="243" s="1" customFormat="1">
      <c r="B243" s="39"/>
      <c r="C243" s="40"/>
      <c r="D243" s="229" t="s">
        <v>247</v>
      </c>
      <c r="E243" s="40"/>
      <c r="F243" s="232" t="s">
        <v>3018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247</v>
      </c>
      <c r="AU243" s="18" t="s">
        <v>81</v>
      </c>
    </row>
    <row r="244" s="12" customFormat="1">
      <c r="B244" s="233"/>
      <c r="C244" s="234"/>
      <c r="D244" s="229" t="s">
        <v>249</v>
      </c>
      <c r="E244" s="235" t="s">
        <v>19</v>
      </c>
      <c r="F244" s="236" t="s">
        <v>3019</v>
      </c>
      <c r="G244" s="234"/>
      <c r="H244" s="237">
        <v>5.2359999999999998</v>
      </c>
      <c r="I244" s="238"/>
      <c r="J244" s="234"/>
      <c r="K244" s="234"/>
      <c r="L244" s="239"/>
      <c r="M244" s="240"/>
      <c r="N244" s="241"/>
      <c r="O244" s="241"/>
      <c r="P244" s="241"/>
      <c r="Q244" s="241"/>
      <c r="R244" s="241"/>
      <c r="S244" s="241"/>
      <c r="T244" s="242"/>
      <c r="AT244" s="243" t="s">
        <v>249</v>
      </c>
      <c r="AU244" s="243" t="s">
        <v>81</v>
      </c>
      <c r="AV244" s="12" t="s">
        <v>81</v>
      </c>
      <c r="AW244" s="12" t="s">
        <v>33</v>
      </c>
      <c r="AX244" s="12" t="s">
        <v>72</v>
      </c>
      <c r="AY244" s="243" t="s">
        <v>236</v>
      </c>
    </row>
    <row r="245" s="12" customFormat="1">
      <c r="B245" s="233"/>
      <c r="C245" s="234"/>
      <c r="D245" s="229" t="s">
        <v>249</v>
      </c>
      <c r="E245" s="235" t="s">
        <v>19</v>
      </c>
      <c r="F245" s="236" t="s">
        <v>3020</v>
      </c>
      <c r="G245" s="234"/>
      <c r="H245" s="237">
        <v>16.5</v>
      </c>
      <c r="I245" s="238"/>
      <c r="J245" s="234"/>
      <c r="K245" s="234"/>
      <c r="L245" s="239"/>
      <c r="M245" s="240"/>
      <c r="N245" s="241"/>
      <c r="O245" s="241"/>
      <c r="P245" s="241"/>
      <c r="Q245" s="241"/>
      <c r="R245" s="241"/>
      <c r="S245" s="241"/>
      <c r="T245" s="242"/>
      <c r="AT245" s="243" t="s">
        <v>249</v>
      </c>
      <c r="AU245" s="243" t="s">
        <v>81</v>
      </c>
      <c r="AV245" s="12" t="s">
        <v>81</v>
      </c>
      <c r="AW245" s="12" t="s">
        <v>33</v>
      </c>
      <c r="AX245" s="12" t="s">
        <v>72</v>
      </c>
      <c r="AY245" s="243" t="s">
        <v>236</v>
      </c>
    </row>
    <row r="246" s="15" customFormat="1">
      <c r="B246" s="283"/>
      <c r="C246" s="284"/>
      <c r="D246" s="229" t="s">
        <v>249</v>
      </c>
      <c r="E246" s="285" t="s">
        <v>19</v>
      </c>
      <c r="F246" s="286" t="s">
        <v>2130</v>
      </c>
      <c r="G246" s="284"/>
      <c r="H246" s="287">
        <v>21.736000000000001</v>
      </c>
      <c r="I246" s="288"/>
      <c r="J246" s="284"/>
      <c r="K246" s="284"/>
      <c r="L246" s="289"/>
      <c r="M246" s="290"/>
      <c r="N246" s="291"/>
      <c r="O246" s="291"/>
      <c r="P246" s="291"/>
      <c r="Q246" s="291"/>
      <c r="R246" s="291"/>
      <c r="S246" s="291"/>
      <c r="T246" s="292"/>
      <c r="AT246" s="293" t="s">
        <v>249</v>
      </c>
      <c r="AU246" s="293" t="s">
        <v>81</v>
      </c>
      <c r="AV246" s="15" t="s">
        <v>243</v>
      </c>
      <c r="AW246" s="15" t="s">
        <v>33</v>
      </c>
      <c r="AX246" s="15" t="s">
        <v>79</v>
      </c>
      <c r="AY246" s="293" t="s">
        <v>236</v>
      </c>
    </row>
    <row r="247" s="1" customFormat="1" ht="16.5" customHeight="1">
      <c r="B247" s="39"/>
      <c r="C247" s="217" t="s">
        <v>510</v>
      </c>
      <c r="D247" s="217" t="s">
        <v>238</v>
      </c>
      <c r="E247" s="218" t="s">
        <v>3021</v>
      </c>
      <c r="F247" s="219" t="s">
        <v>3022</v>
      </c>
      <c r="G247" s="220" t="s">
        <v>241</v>
      </c>
      <c r="H247" s="221">
        <v>42.432000000000002</v>
      </c>
      <c r="I247" s="222"/>
      <c r="J247" s="223">
        <f>ROUND(I247*H247,2)</f>
        <v>0</v>
      </c>
      <c r="K247" s="219" t="s">
        <v>242</v>
      </c>
      <c r="L247" s="44"/>
      <c r="M247" s="224" t="s">
        <v>19</v>
      </c>
      <c r="N247" s="225" t="s">
        <v>43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243</v>
      </c>
      <c r="AT247" s="18" t="s">
        <v>238</v>
      </c>
      <c r="AU247" s="18" t="s">
        <v>81</v>
      </c>
      <c r="AY247" s="18" t="s">
        <v>236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79</v>
      </c>
      <c r="BK247" s="228">
        <f>ROUND(I247*H247,2)</f>
        <v>0</v>
      </c>
      <c r="BL247" s="18" t="s">
        <v>243</v>
      </c>
      <c r="BM247" s="18" t="s">
        <v>3023</v>
      </c>
    </row>
    <row r="248" s="1" customFormat="1">
      <c r="B248" s="39"/>
      <c r="C248" s="40"/>
      <c r="D248" s="229" t="s">
        <v>245</v>
      </c>
      <c r="E248" s="40"/>
      <c r="F248" s="230" t="s">
        <v>3024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245</v>
      </c>
      <c r="AU248" s="18" t="s">
        <v>81</v>
      </c>
    </row>
    <row r="249" s="1" customFormat="1">
      <c r="B249" s="39"/>
      <c r="C249" s="40"/>
      <c r="D249" s="229" t="s">
        <v>247</v>
      </c>
      <c r="E249" s="40"/>
      <c r="F249" s="232" t="s">
        <v>3025</v>
      </c>
      <c r="G249" s="40"/>
      <c r="H249" s="40"/>
      <c r="I249" s="144"/>
      <c r="J249" s="40"/>
      <c r="K249" s="40"/>
      <c r="L249" s="44"/>
      <c r="M249" s="231"/>
      <c r="N249" s="80"/>
      <c r="O249" s="80"/>
      <c r="P249" s="80"/>
      <c r="Q249" s="80"/>
      <c r="R249" s="80"/>
      <c r="S249" s="80"/>
      <c r="T249" s="81"/>
      <c r="AT249" s="18" t="s">
        <v>247</v>
      </c>
      <c r="AU249" s="18" t="s">
        <v>81</v>
      </c>
    </row>
    <row r="250" s="12" customFormat="1">
      <c r="B250" s="233"/>
      <c r="C250" s="234"/>
      <c r="D250" s="229" t="s">
        <v>249</v>
      </c>
      <c r="E250" s="235" t="s">
        <v>19</v>
      </c>
      <c r="F250" s="236" t="s">
        <v>3026</v>
      </c>
      <c r="G250" s="234"/>
      <c r="H250" s="237">
        <v>29.620999999999999</v>
      </c>
      <c r="I250" s="238"/>
      <c r="J250" s="234"/>
      <c r="K250" s="234"/>
      <c r="L250" s="239"/>
      <c r="M250" s="240"/>
      <c r="N250" s="241"/>
      <c r="O250" s="241"/>
      <c r="P250" s="241"/>
      <c r="Q250" s="241"/>
      <c r="R250" s="241"/>
      <c r="S250" s="241"/>
      <c r="T250" s="242"/>
      <c r="AT250" s="243" t="s">
        <v>249</v>
      </c>
      <c r="AU250" s="243" t="s">
        <v>81</v>
      </c>
      <c r="AV250" s="12" t="s">
        <v>81</v>
      </c>
      <c r="AW250" s="12" t="s">
        <v>33</v>
      </c>
      <c r="AX250" s="12" t="s">
        <v>72</v>
      </c>
      <c r="AY250" s="243" t="s">
        <v>236</v>
      </c>
    </row>
    <row r="251" s="12" customFormat="1">
      <c r="B251" s="233"/>
      <c r="C251" s="234"/>
      <c r="D251" s="229" t="s">
        <v>249</v>
      </c>
      <c r="E251" s="235" t="s">
        <v>19</v>
      </c>
      <c r="F251" s="236" t="s">
        <v>3027</v>
      </c>
      <c r="G251" s="234"/>
      <c r="H251" s="237">
        <v>0.72899999999999998</v>
      </c>
      <c r="I251" s="238"/>
      <c r="J251" s="234"/>
      <c r="K251" s="234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249</v>
      </c>
      <c r="AU251" s="243" t="s">
        <v>81</v>
      </c>
      <c r="AV251" s="12" t="s">
        <v>81</v>
      </c>
      <c r="AW251" s="12" t="s">
        <v>33</v>
      </c>
      <c r="AX251" s="12" t="s">
        <v>72</v>
      </c>
      <c r="AY251" s="243" t="s">
        <v>236</v>
      </c>
    </row>
    <row r="252" s="12" customFormat="1">
      <c r="B252" s="233"/>
      <c r="C252" s="234"/>
      <c r="D252" s="229" t="s">
        <v>249</v>
      </c>
      <c r="E252" s="235" t="s">
        <v>19</v>
      </c>
      <c r="F252" s="236" t="s">
        <v>3028</v>
      </c>
      <c r="G252" s="234"/>
      <c r="H252" s="237">
        <v>12.082000000000001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249</v>
      </c>
      <c r="AU252" s="243" t="s">
        <v>81</v>
      </c>
      <c r="AV252" s="12" t="s">
        <v>81</v>
      </c>
      <c r="AW252" s="12" t="s">
        <v>33</v>
      </c>
      <c r="AX252" s="12" t="s">
        <v>72</v>
      </c>
      <c r="AY252" s="243" t="s">
        <v>236</v>
      </c>
    </row>
    <row r="253" s="15" customFormat="1">
      <c r="B253" s="283"/>
      <c r="C253" s="284"/>
      <c r="D253" s="229" t="s">
        <v>249</v>
      </c>
      <c r="E253" s="285" t="s">
        <v>19</v>
      </c>
      <c r="F253" s="286" t="s">
        <v>2130</v>
      </c>
      <c r="G253" s="284"/>
      <c r="H253" s="287">
        <v>42.432000000000002</v>
      </c>
      <c r="I253" s="288"/>
      <c r="J253" s="284"/>
      <c r="K253" s="284"/>
      <c r="L253" s="289"/>
      <c r="M253" s="290"/>
      <c r="N253" s="291"/>
      <c r="O253" s="291"/>
      <c r="P253" s="291"/>
      <c r="Q253" s="291"/>
      <c r="R253" s="291"/>
      <c r="S253" s="291"/>
      <c r="T253" s="292"/>
      <c r="AT253" s="293" t="s">
        <v>249</v>
      </c>
      <c r="AU253" s="293" t="s">
        <v>81</v>
      </c>
      <c r="AV253" s="15" t="s">
        <v>243</v>
      </c>
      <c r="AW253" s="15" t="s">
        <v>33</v>
      </c>
      <c r="AX253" s="15" t="s">
        <v>79</v>
      </c>
      <c r="AY253" s="293" t="s">
        <v>236</v>
      </c>
    </row>
    <row r="254" s="1" customFormat="1" ht="16.5" customHeight="1">
      <c r="B254" s="39"/>
      <c r="C254" s="217" t="s">
        <v>517</v>
      </c>
      <c r="D254" s="217" t="s">
        <v>238</v>
      </c>
      <c r="E254" s="218" t="s">
        <v>3029</v>
      </c>
      <c r="F254" s="219" t="s">
        <v>3030</v>
      </c>
      <c r="G254" s="220" t="s">
        <v>264</v>
      </c>
      <c r="H254" s="221">
        <v>181.37799999999999</v>
      </c>
      <c r="I254" s="222"/>
      <c r="J254" s="223">
        <f>ROUND(I254*H254,2)</f>
        <v>0</v>
      </c>
      <c r="K254" s="219" t="s">
        <v>242</v>
      </c>
      <c r="L254" s="44"/>
      <c r="M254" s="224" t="s">
        <v>19</v>
      </c>
      <c r="N254" s="225" t="s">
        <v>43</v>
      </c>
      <c r="O254" s="80"/>
      <c r="P254" s="226">
        <f>O254*H254</f>
        <v>0</v>
      </c>
      <c r="Q254" s="226">
        <v>0.0025100000000000001</v>
      </c>
      <c r="R254" s="226">
        <f>Q254*H254</f>
        <v>0.45525877999999997</v>
      </c>
      <c r="S254" s="226">
        <v>0</v>
      </c>
      <c r="T254" s="227">
        <f>S254*H254</f>
        <v>0</v>
      </c>
      <c r="AR254" s="18" t="s">
        <v>243</v>
      </c>
      <c r="AT254" s="18" t="s">
        <v>238</v>
      </c>
      <c r="AU254" s="18" t="s">
        <v>81</v>
      </c>
      <c r="AY254" s="18" t="s">
        <v>236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79</v>
      </c>
      <c r="BK254" s="228">
        <f>ROUND(I254*H254,2)</f>
        <v>0</v>
      </c>
      <c r="BL254" s="18" t="s">
        <v>243</v>
      </c>
      <c r="BM254" s="18" t="s">
        <v>3031</v>
      </c>
    </row>
    <row r="255" s="1" customFormat="1">
      <c r="B255" s="39"/>
      <c r="C255" s="40"/>
      <c r="D255" s="229" t="s">
        <v>245</v>
      </c>
      <c r="E255" s="40"/>
      <c r="F255" s="230" t="s">
        <v>3032</v>
      </c>
      <c r="G255" s="40"/>
      <c r="H255" s="40"/>
      <c r="I255" s="144"/>
      <c r="J255" s="40"/>
      <c r="K255" s="40"/>
      <c r="L255" s="44"/>
      <c r="M255" s="231"/>
      <c r="N255" s="80"/>
      <c r="O255" s="80"/>
      <c r="P255" s="80"/>
      <c r="Q255" s="80"/>
      <c r="R255" s="80"/>
      <c r="S255" s="80"/>
      <c r="T255" s="81"/>
      <c r="AT255" s="18" t="s">
        <v>245</v>
      </c>
      <c r="AU255" s="18" t="s">
        <v>81</v>
      </c>
    </row>
    <row r="256" s="12" customFormat="1">
      <c r="B256" s="233"/>
      <c r="C256" s="234"/>
      <c r="D256" s="229" t="s">
        <v>249</v>
      </c>
      <c r="E256" s="235" t="s">
        <v>19</v>
      </c>
      <c r="F256" s="236" t="s">
        <v>3033</v>
      </c>
      <c r="G256" s="234"/>
      <c r="H256" s="237">
        <v>122.669</v>
      </c>
      <c r="I256" s="238"/>
      <c r="J256" s="234"/>
      <c r="K256" s="234"/>
      <c r="L256" s="239"/>
      <c r="M256" s="240"/>
      <c r="N256" s="241"/>
      <c r="O256" s="241"/>
      <c r="P256" s="241"/>
      <c r="Q256" s="241"/>
      <c r="R256" s="241"/>
      <c r="S256" s="241"/>
      <c r="T256" s="242"/>
      <c r="AT256" s="243" t="s">
        <v>249</v>
      </c>
      <c r="AU256" s="243" t="s">
        <v>81</v>
      </c>
      <c r="AV256" s="12" t="s">
        <v>81</v>
      </c>
      <c r="AW256" s="12" t="s">
        <v>33</v>
      </c>
      <c r="AX256" s="12" t="s">
        <v>72</v>
      </c>
      <c r="AY256" s="243" t="s">
        <v>236</v>
      </c>
    </row>
    <row r="257" s="12" customFormat="1">
      <c r="B257" s="233"/>
      <c r="C257" s="234"/>
      <c r="D257" s="229" t="s">
        <v>249</v>
      </c>
      <c r="E257" s="235" t="s">
        <v>19</v>
      </c>
      <c r="F257" s="236" t="s">
        <v>3034</v>
      </c>
      <c r="G257" s="234"/>
      <c r="H257" s="237">
        <v>4.8600000000000003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249</v>
      </c>
      <c r="AU257" s="243" t="s">
        <v>81</v>
      </c>
      <c r="AV257" s="12" t="s">
        <v>81</v>
      </c>
      <c r="AW257" s="12" t="s">
        <v>33</v>
      </c>
      <c r="AX257" s="12" t="s">
        <v>72</v>
      </c>
      <c r="AY257" s="243" t="s">
        <v>236</v>
      </c>
    </row>
    <row r="258" s="12" customFormat="1">
      <c r="B258" s="233"/>
      <c r="C258" s="234"/>
      <c r="D258" s="229" t="s">
        <v>249</v>
      </c>
      <c r="E258" s="235" t="s">
        <v>19</v>
      </c>
      <c r="F258" s="236" t="s">
        <v>3035</v>
      </c>
      <c r="G258" s="234"/>
      <c r="H258" s="237">
        <v>2.2000000000000002</v>
      </c>
      <c r="I258" s="238"/>
      <c r="J258" s="234"/>
      <c r="K258" s="234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249</v>
      </c>
      <c r="AU258" s="243" t="s">
        <v>81</v>
      </c>
      <c r="AV258" s="12" t="s">
        <v>81</v>
      </c>
      <c r="AW258" s="12" t="s">
        <v>33</v>
      </c>
      <c r="AX258" s="12" t="s">
        <v>72</v>
      </c>
      <c r="AY258" s="243" t="s">
        <v>236</v>
      </c>
    </row>
    <row r="259" s="12" customFormat="1">
      <c r="B259" s="233"/>
      <c r="C259" s="234"/>
      <c r="D259" s="229" t="s">
        <v>249</v>
      </c>
      <c r="E259" s="235" t="s">
        <v>19</v>
      </c>
      <c r="F259" s="236" t="s">
        <v>3036</v>
      </c>
      <c r="G259" s="234"/>
      <c r="H259" s="237">
        <v>51.649000000000001</v>
      </c>
      <c r="I259" s="238"/>
      <c r="J259" s="234"/>
      <c r="K259" s="234"/>
      <c r="L259" s="239"/>
      <c r="M259" s="240"/>
      <c r="N259" s="241"/>
      <c r="O259" s="241"/>
      <c r="P259" s="241"/>
      <c r="Q259" s="241"/>
      <c r="R259" s="241"/>
      <c r="S259" s="241"/>
      <c r="T259" s="242"/>
      <c r="AT259" s="243" t="s">
        <v>249</v>
      </c>
      <c r="AU259" s="243" t="s">
        <v>81</v>
      </c>
      <c r="AV259" s="12" t="s">
        <v>81</v>
      </c>
      <c r="AW259" s="12" t="s">
        <v>33</v>
      </c>
      <c r="AX259" s="12" t="s">
        <v>72</v>
      </c>
      <c r="AY259" s="243" t="s">
        <v>236</v>
      </c>
    </row>
    <row r="260" s="15" customFormat="1">
      <c r="B260" s="283"/>
      <c r="C260" s="284"/>
      <c r="D260" s="229" t="s">
        <v>249</v>
      </c>
      <c r="E260" s="285" t="s">
        <v>19</v>
      </c>
      <c r="F260" s="286" t="s">
        <v>2130</v>
      </c>
      <c r="G260" s="284"/>
      <c r="H260" s="287">
        <v>181.37799999999999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AT260" s="293" t="s">
        <v>249</v>
      </c>
      <c r="AU260" s="293" t="s">
        <v>81</v>
      </c>
      <c r="AV260" s="15" t="s">
        <v>243</v>
      </c>
      <c r="AW260" s="15" t="s">
        <v>33</v>
      </c>
      <c r="AX260" s="15" t="s">
        <v>79</v>
      </c>
      <c r="AY260" s="293" t="s">
        <v>236</v>
      </c>
    </row>
    <row r="261" s="1" customFormat="1" ht="16.5" customHeight="1">
      <c r="B261" s="39"/>
      <c r="C261" s="217" t="s">
        <v>523</v>
      </c>
      <c r="D261" s="217" t="s">
        <v>238</v>
      </c>
      <c r="E261" s="218" t="s">
        <v>3037</v>
      </c>
      <c r="F261" s="219" t="s">
        <v>3038</v>
      </c>
      <c r="G261" s="220" t="s">
        <v>264</v>
      </c>
      <c r="H261" s="221">
        <v>181.37799999999999</v>
      </c>
      <c r="I261" s="222"/>
      <c r="J261" s="223">
        <f>ROUND(I261*H261,2)</f>
        <v>0</v>
      </c>
      <c r="K261" s="219" t="s">
        <v>242</v>
      </c>
      <c r="L261" s="44"/>
      <c r="M261" s="224" t="s">
        <v>19</v>
      </c>
      <c r="N261" s="225" t="s">
        <v>43</v>
      </c>
      <c r="O261" s="80"/>
      <c r="P261" s="226">
        <f>O261*H261</f>
        <v>0</v>
      </c>
      <c r="Q261" s="226">
        <v>0</v>
      </c>
      <c r="R261" s="226">
        <f>Q261*H261</f>
        <v>0</v>
      </c>
      <c r="S261" s="226">
        <v>0</v>
      </c>
      <c r="T261" s="227">
        <f>S261*H261</f>
        <v>0</v>
      </c>
      <c r="AR261" s="18" t="s">
        <v>243</v>
      </c>
      <c r="AT261" s="18" t="s">
        <v>238</v>
      </c>
      <c r="AU261" s="18" t="s">
        <v>81</v>
      </c>
      <c r="AY261" s="18" t="s">
        <v>236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8" t="s">
        <v>79</v>
      </c>
      <c r="BK261" s="228">
        <f>ROUND(I261*H261,2)</f>
        <v>0</v>
      </c>
      <c r="BL261" s="18" t="s">
        <v>243</v>
      </c>
      <c r="BM261" s="18" t="s">
        <v>3039</v>
      </c>
    </row>
    <row r="262" s="1" customFormat="1">
      <c r="B262" s="39"/>
      <c r="C262" s="40"/>
      <c r="D262" s="229" t="s">
        <v>245</v>
      </c>
      <c r="E262" s="40"/>
      <c r="F262" s="230" t="s">
        <v>3040</v>
      </c>
      <c r="G262" s="40"/>
      <c r="H262" s="40"/>
      <c r="I262" s="144"/>
      <c r="J262" s="40"/>
      <c r="K262" s="40"/>
      <c r="L262" s="44"/>
      <c r="M262" s="231"/>
      <c r="N262" s="80"/>
      <c r="O262" s="80"/>
      <c r="P262" s="80"/>
      <c r="Q262" s="80"/>
      <c r="R262" s="80"/>
      <c r="S262" s="80"/>
      <c r="T262" s="81"/>
      <c r="AT262" s="18" t="s">
        <v>245</v>
      </c>
      <c r="AU262" s="18" t="s">
        <v>81</v>
      </c>
    </row>
    <row r="263" s="1" customFormat="1" ht="16.5" customHeight="1">
      <c r="B263" s="39"/>
      <c r="C263" s="217" t="s">
        <v>530</v>
      </c>
      <c r="D263" s="217" t="s">
        <v>238</v>
      </c>
      <c r="E263" s="218" t="s">
        <v>3041</v>
      </c>
      <c r="F263" s="219" t="s">
        <v>3042</v>
      </c>
      <c r="G263" s="220" t="s">
        <v>256</v>
      </c>
      <c r="H263" s="221">
        <v>6.0460000000000003</v>
      </c>
      <c r="I263" s="222"/>
      <c r="J263" s="223">
        <f>ROUND(I263*H263,2)</f>
        <v>0</v>
      </c>
      <c r="K263" s="219" t="s">
        <v>242</v>
      </c>
      <c r="L263" s="44"/>
      <c r="M263" s="224" t="s">
        <v>19</v>
      </c>
      <c r="N263" s="225" t="s">
        <v>43</v>
      </c>
      <c r="O263" s="80"/>
      <c r="P263" s="226">
        <f>O263*H263</f>
        <v>0</v>
      </c>
      <c r="Q263" s="226">
        <v>1.04331</v>
      </c>
      <c r="R263" s="226">
        <f>Q263*H263</f>
        <v>6.3078522599999998</v>
      </c>
      <c r="S263" s="226">
        <v>0</v>
      </c>
      <c r="T263" s="227">
        <f>S263*H263</f>
        <v>0</v>
      </c>
      <c r="AR263" s="18" t="s">
        <v>243</v>
      </c>
      <c r="AT263" s="18" t="s">
        <v>238</v>
      </c>
      <c r="AU263" s="18" t="s">
        <v>81</v>
      </c>
      <c r="AY263" s="18" t="s">
        <v>236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8" t="s">
        <v>79</v>
      </c>
      <c r="BK263" s="228">
        <f>ROUND(I263*H263,2)</f>
        <v>0</v>
      </c>
      <c r="BL263" s="18" t="s">
        <v>243</v>
      </c>
      <c r="BM263" s="18" t="s">
        <v>3043</v>
      </c>
    </row>
    <row r="264" s="1" customFormat="1">
      <c r="B264" s="39"/>
      <c r="C264" s="40"/>
      <c r="D264" s="229" t="s">
        <v>245</v>
      </c>
      <c r="E264" s="40"/>
      <c r="F264" s="230" t="s">
        <v>3044</v>
      </c>
      <c r="G264" s="40"/>
      <c r="H264" s="40"/>
      <c r="I264" s="144"/>
      <c r="J264" s="40"/>
      <c r="K264" s="40"/>
      <c r="L264" s="44"/>
      <c r="M264" s="231"/>
      <c r="N264" s="80"/>
      <c r="O264" s="80"/>
      <c r="P264" s="80"/>
      <c r="Q264" s="80"/>
      <c r="R264" s="80"/>
      <c r="S264" s="80"/>
      <c r="T264" s="81"/>
      <c r="AT264" s="18" t="s">
        <v>245</v>
      </c>
      <c r="AU264" s="18" t="s">
        <v>81</v>
      </c>
    </row>
    <row r="265" s="12" customFormat="1">
      <c r="B265" s="233"/>
      <c r="C265" s="234"/>
      <c r="D265" s="229" t="s">
        <v>249</v>
      </c>
      <c r="E265" s="235" t="s">
        <v>19</v>
      </c>
      <c r="F265" s="236" t="s">
        <v>3045</v>
      </c>
      <c r="G265" s="234"/>
      <c r="H265" s="237">
        <v>4.3789999999999996</v>
      </c>
      <c r="I265" s="238"/>
      <c r="J265" s="234"/>
      <c r="K265" s="234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249</v>
      </c>
      <c r="AU265" s="243" t="s">
        <v>81</v>
      </c>
      <c r="AV265" s="12" t="s">
        <v>81</v>
      </c>
      <c r="AW265" s="12" t="s">
        <v>33</v>
      </c>
      <c r="AX265" s="12" t="s">
        <v>72</v>
      </c>
      <c r="AY265" s="243" t="s">
        <v>236</v>
      </c>
    </row>
    <row r="266" s="12" customFormat="1">
      <c r="B266" s="233"/>
      <c r="C266" s="234"/>
      <c r="D266" s="229" t="s">
        <v>249</v>
      </c>
      <c r="E266" s="235" t="s">
        <v>19</v>
      </c>
      <c r="F266" s="236" t="s">
        <v>3046</v>
      </c>
      <c r="G266" s="234"/>
      <c r="H266" s="237">
        <v>1.667</v>
      </c>
      <c r="I266" s="238"/>
      <c r="J266" s="234"/>
      <c r="K266" s="234"/>
      <c r="L266" s="239"/>
      <c r="M266" s="240"/>
      <c r="N266" s="241"/>
      <c r="O266" s="241"/>
      <c r="P266" s="241"/>
      <c r="Q266" s="241"/>
      <c r="R266" s="241"/>
      <c r="S266" s="241"/>
      <c r="T266" s="242"/>
      <c r="AT266" s="243" t="s">
        <v>249</v>
      </c>
      <c r="AU266" s="243" t="s">
        <v>81</v>
      </c>
      <c r="AV266" s="12" t="s">
        <v>81</v>
      </c>
      <c r="AW266" s="12" t="s">
        <v>33</v>
      </c>
      <c r="AX266" s="12" t="s">
        <v>72</v>
      </c>
      <c r="AY266" s="243" t="s">
        <v>236</v>
      </c>
    </row>
    <row r="267" s="15" customFormat="1">
      <c r="B267" s="283"/>
      <c r="C267" s="284"/>
      <c r="D267" s="229" t="s">
        <v>249</v>
      </c>
      <c r="E267" s="285" t="s">
        <v>19</v>
      </c>
      <c r="F267" s="286" t="s">
        <v>2130</v>
      </c>
      <c r="G267" s="284"/>
      <c r="H267" s="287">
        <v>6.0459999999999994</v>
      </c>
      <c r="I267" s="288"/>
      <c r="J267" s="284"/>
      <c r="K267" s="284"/>
      <c r="L267" s="289"/>
      <c r="M267" s="290"/>
      <c r="N267" s="291"/>
      <c r="O267" s="291"/>
      <c r="P267" s="291"/>
      <c r="Q267" s="291"/>
      <c r="R267" s="291"/>
      <c r="S267" s="291"/>
      <c r="T267" s="292"/>
      <c r="AT267" s="293" t="s">
        <v>249</v>
      </c>
      <c r="AU267" s="293" t="s">
        <v>81</v>
      </c>
      <c r="AV267" s="15" t="s">
        <v>243</v>
      </c>
      <c r="AW267" s="15" t="s">
        <v>33</v>
      </c>
      <c r="AX267" s="15" t="s">
        <v>79</v>
      </c>
      <c r="AY267" s="293" t="s">
        <v>236</v>
      </c>
    </row>
    <row r="268" s="1" customFormat="1" ht="16.5" customHeight="1">
      <c r="B268" s="39"/>
      <c r="C268" s="217" t="s">
        <v>538</v>
      </c>
      <c r="D268" s="217" t="s">
        <v>238</v>
      </c>
      <c r="E268" s="218" t="s">
        <v>2414</v>
      </c>
      <c r="F268" s="219" t="s">
        <v>2415</v>
      </c>
      <c r="G268" s="220" t="s">
        <v>276</v>
      </c>
      <c r="H268" s="221">
        <v>3</v>
      </c>
      <c r="I268" s="222"/>
      <c r="J268" s="223">
        <f>ROUND(I268*H268,2)</f>
        <v>0</v>
      </c>
      <c r="K268" s="219" t="s">
        <v>242</v>
      </c>
      <c r="L268" s="44"/>
      <c r="M268" s="224" t="s">
        <v>19</v>
      </c>
      <c r="N268" s="225" t="s">
        <v>43</v>
      </c>
      <c r="O268" s="80"/>
      <c r="P268" s="226">
        <f>O268*H268</f>
        <v>0</v>
      </c>
      <c r="Q268" s="226">
        <v>0.0083999999999999995</v>
      </c>
      <c r="R268" s="226">
        <f>Q268*H268</f>
        <v>0.0252</v>
      </c>
      <c r="S268" s="226">
        <v>0</v>
      </c>
      <c r="T268" s="227">
        <f>S268*H268</f>
        <v>0</v>
      </c>
      <c r="AR268" s="18" t="s">
        <v>243</v>
      </c>
      <c r="AT268" s="18" t="s">
        <v>238</v>
      </c>
      <c r="AU268" s="18" t="s">
        <v>81</v>
      </c>
      <c r="AY268" s="18" t="s">
        <v>236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8" t="s">
        <v>79</v>
      </c>
      <c r="BK268" s="228">
        <f>ROUND(I268*H268,2)</f>
        <v>0</v>
      </c>
      <c r="BL268" s="18" t="s">
        <v>243</v>
      </c>
      <c r="BM268" s="18" t="s">
        <v>3047</v>
      </c>
    </row>
    <row r="269" s="1" customFormat="1">
      <c r="B269" s="39"/>
      <c r="C269" s="40"/>
      <c r="D269" s="229" t="s">
        <v>245</v>
      </c>
      <c r="E269" s="40"/>
      <c r="F269" s="230" t="s">
        <v>2415</v>
      </c>
      <c r="G269" s="40"/>
      <c r="H269" s="40"/>
      <c r="I269" s="144"/>
      <c r="J269" s="40"/>
      <c r="K269" s="40"/>
      <c r="L269" s="44"/>
      <c r="M269" s="231"/>
      <c r="N269" s="80"/>
      <c r="O269" s="80"/>
      <c r="P269" s="80"/>
      <c r="Q269" s="80"/>
      <c r="R269" s="80"/>
      <c r="S269" s="80"/>
      <c r="T269" s="81"/>
      <c r="AT269" s="18" t="s">
        <v>245</v>
      </c>
      <c r="AU269" s="18" t="s">
        <v>81</v>
      </c>
    </row>
    <row r="270" s="12" customFormat="1">
      <c r="B270" s="233"/>
      <c r="C270" s="234"/>
      <c r="D270" s="229" t="s">
        <v>249</v>
      </c>
      <c r="E270" s="235" t="s">
        <v>19</v>
      </c>
      <c r="F270" s="236" t="s">
        <v>3048</v>
      </c>
      <c r="G270" s="234"/>
      <c r="H270" s="237">
        <v>3</v>
      </c>
      <c r="I270" s="238"/>
      <c r="J270" s="234"/>
      <c r="K270" s="234"/>
      <c r="L270" s="239"/>
      <c r="M270" s="240"/>
      <c r="N270" s="241"/>
      <c r="O270" s="241"/>
      <c r="P270" s="241"/>
      <c r="Q270" s="241"/>
      <c r="R270" s="241"/>
      <c r="S270" s="241"/>
      <c r="T270" s="242"/>
      <c r="AT270" s="243" t="s">
        <v>249</v>
      </c>
      <c r="AU270" s="243" t="s">
        <v>81</v>
      </c>
      <c r="AV270" s="12" t="s">
        <v>81</v>
      </c>
      <c r="AW270" s="12" t="s">
        <v>33</v>
      </c>
      <c r="AX270" s="12" t="s">
        <v>79</v>
      </c>
      <c r="AY270" s="243" t="s">
        <v>236</v>
      </c>
    </row>
    <row r="271" s="1" customFormat="1" ht="16.5" customHeight="1">
      <c r="B271" s="39"/>
      <c r="C271" s="217" t="s">
        <v>544</v>
      </c>
      <c r="D271" s="217" t="s">
        <v>238</v>
      </c>
      <c r="E271" s="218" t="s">
        <v>2466</v>
      </c>
      <c r="F271" s="219" t="s">
        <v>2467</v>
      </c>
      <c r="G271" s="220" t="s">
        <v>318</v>
      </c>
      <c r="H271" s="221">
        <v>35.838999999999999</v>
      </c>
      <c r="I271" s="222"/>
      <c r="J271" s="223">
        <f>ROUND(I271*H271,2)</f>
        <v>0</v>
      </c>
      <c r="K271" s="219" t="s">
        <v>242</v>
      </c>
      <c r="L271" s="44"/>
      <c r="M271" s="224" t="s">
        <v>19</v>
      </c>
      <c r="N271" s="225" t="s">
        <v>43</v>
      </c>
      <c r="O271" s="80"/>
      <c r="P271" s="226">
        <f>O271*H271</f>
        <v>0</v>
      </c>
      <c r="Q271" s="226">
        <v>0.00080999999999999996</v>
      </c>
      <c r="R271" s="226">
        <f>Q271*H271</f>
        <v>0.029029589999999997</v>
      </c>
      <c r="S271" s="226">
        <v>0</v>
      </c>
      <c r="T271" s="227">
        <f>S271*H271</f>
        <v>0</v>
      </c>
      <c r="AR271" s="18" t="s">
        <v>243</v>
      </c>
      <c r="AT271" s="18" t="s">
        <v>238</v>
      </c>
      <c r="AU271" s="18" t="s">
        <v>81</v>
      </c>
      <c r="AY271" s="18" t="s">
        <v>236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8" t="s">
        <v>79</v>
      </c>
      <c r="BK271" s="228">
        <f>ROUND(I271*H271,2)</f>
        <v>0</v>
      </c>
      <c r="BL271" s="18" t="s">
        <v>243</v>
      </c>
      <c r="BM271" s="18" t="s">
        <v>3049</v>
      </c>
    </row>
    <row r="272" s="1" customFormat="1">
      <c r="B272" s="39"/>
      <c r="C272" s="40"/>
      <c r="D272" s="229" t="s">
        <v>245</v>
      </c>
      <c r="E272" s="40"/>
      <c r="F272" s="230" t="s">
        <v>2469</v>
      </c>
      <c r="G272" s="40"/>
      <c r="H272" s="40"/>
      <c r="I272" s="144"/>
      <c r="J272" s="40"/>
      <c r="K272" s="40"/>
      <c r="L272" s="44"/>
      <c r="M272" s="231"/>
      <c r="N272" s="80"/>
      <c r="O272" s="80"/>
      <c r="P272" s="80"/>
      <c r="Q272" s="80"/>
      <c r="R272" s="80"/>
      <c r="S272" s="80"/>
      <c r="T272" s="81"/>
      <c r="AT272" s="18" t="s">
        <v>245</v>
      </c>
      <c r="AU272" s="18" t="s">
        <v>81</v>
      </c>
    </row>
    <row r="273" s="1" customFormat="1">
      <c r="B273" s="39"/>
      <c r="C273" s="40"/>
      <c r="D273" s="229" t="s">
        <v>247</v>
      </c>
      <c r="E273" s="40"/>
      <c r="F273" s="232" t="s">
        <v>3050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247</v>
      </c>
      <c r="AU273" s="18" t="s">
        <v>81</v>
      </c>
    </row>
    <row r="274" s="12" customFormat="1">
      <c r="B274" s="233"/>
      <c r="C274" s="234"/>
      <c r="D274" s="229" t="s">
        <v>249</v>
      </c>
      <c r="E274" s="235" t="s">
        <v>19</v>
      </c>
      <c r="F274" s="236" t="s">
        <v>3051</v>
      </c>
      <c r="G274" s="234"/>
      <c r="H274" s="237">
        <v>21.439</v>
      </c>
      <c r="I274" s="238"/>
      <c r="J274" s="234"/>
      <c r="K274" s="234"/>
      <c r="L274" s="239"/>
      <c r="M274" s="240"/>
      <c r="N274" s="241"/>
      <c r="O274" s="241"/>
      <c r="P274" s="241"/>
      <c r="Q274" s="241"/>
      <c r="R274" s="241"/>
      <c r="S274" s="241"/>
      <c r="T274" s="242"/>
      <c r="AT274" s="243" t="s">
        <v>249</v>
      </c>
      <c r="AU274" s="243" t="s">
        <v>81</v>
      </c>
      <c r="AV274" s="12" t="s">
        <v>81</v>
      </c>
      <c r="AW274" s="12" t="s">
        <v>33</v>
      </c>
      <c r="AX274" s="12" t="s">
        <v>72</v>
      </c>
      <c r="AY274" s="243" t="s">
        <v>236</v>
      </c>
    </row>
    <row r="275" s="12" customFormat="1">
      <c r="B275" s="233"/>
      <c r="C275" s="234"/>
      <c r="D275" s="229" t="s">
        <v>249</v>
      </c>
      <c r="E275" s="235" t="s">
        <v>19</v>
      </c>
      <c r="F275" s="236" t="s">
        <v>3052</v>
      </c>
      <c r="G275" s="234"/>
      <c r="H275" s="237">
        <v>14.4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AT275" s="243" t="s">
        <v>249</v>
      </c>
      <c r="AU275" s="243" t="s">
        <v>81</v>
      </c>
      <c r="AV275" s="12" t="s">
        <v>81</v>
      </c>
      <c r="AW275" s="12" t="s">
        <v>33</v>
      </c>
      <c r="AX275" s="12" t="s">
        <v>72</v>
      </c>
      <c r="AY275" s="243" t="s">
        <v>236</v>
      </c>
    </row>
    <row r="276" s="15" customFormat="1">
      <c r="B276" s="283"/>
      <c r="C276" s="284"/>
      <c r="D276" s="229" t="s">
        <v>249</v>
      </c>
      <c r="E276" s="285" t="s">
        <v>19</v>
      </c>
      <c r="F276" s="286" t="s">
        <v>2130</v>
      </c>
      <c r="G276" s="284"/>
      <c r="H276" s="287">
        <v>35.838999999999999</v>
      </c>
      <c r="I276" s="288"/>
      <c r="J276" s="284"/>
      <c r="K276" s="284"/>
      <c r="L276" s="289"/>
      <c r="M276" s="290"/>
      <c r="N276" s="291"/>
      <c r="O276" s="291"/>
      <c r="P276" s="291"/>
      <c r="Q276" s="291"/>
      <c r="R276" s="291"/>
      <c r="S276" s="291"/>
      <c r="T276" s="292"/>
      <c r="AT276" s="293" t="s">
        <v>249</v>
      </c>
      <c r="AU276" s="293" t="s">
        <v>81</v>
      </c>
      <c r="AV276" s="15" t="s">
        <v>243</v>
      </c>
      <c r="AW276" s="15" t="s">
        <v>33</v>
      </c>
      <c r="AX276" s="15" t="s">
        <v>79</v>
      </c>
      <c r="AY276" s="293" t="s">
        <v>236</v>
      </c>
    </row>
    <row r="277" s="1" customFormat="1" ht="16.5" customHeight="1">
      <c r="B277" s="39"/>
      <c r="C277" s="217" t="s">
        <v>550</v>
      </c>
      <c r="D277" s="217" t="s">
        <v>238</v>
      </c>
      <c r="E277" s="218" t="s">
        <v>2472</v>
      </c>
      <c r="F277" s="219" t="s">
        <v>2473</v>
      </c>
      <c r="G277" s="220" t="s">
        <v>276</v>
      </c>
      <c r="H277" s="221">
        <v>1</v>
      </c>
      <c r="I277" s="222"/>
      <c r="J277" s="223">
        <f>ROUND(I277*H277,2)</f>
        <v>0</v>
      </c>
      <c r="K277" s="219" t="s">
        <v>19</v>
      </c>
      <c r="L277" s="44"/>
      <c r="M277" s="224" t="s">
        <v>19</v>
      </c>
      <c r="N277" s="225" t="s">
        <v>43</v>
      </c>
      <c r="O277" s="80"/>
      <c r="P277" s="226">
        <f>O277*H277</f>
        <v>0</v>
      </c>
      <c r="Q277" s="226">
        <v>0.00010000000000000001</v>
      </c>
      <c r="R277" s="226">
        <f>Q277*H277</f>
        <v>0.00010000000000000001</v>
      </c>
      <c r="S277" s="226">
        <v>0</v>
      </c>
      <c r="T277" s="227">
        <f>S277*H277</f>
        <v>0</v>
      </c>
      <c r="AR277" s="18" t="s">
        <v>243</v>
      </c>
      <c r="AT277" s="18" t="s">
        <v>238</v>
      </c>
      <c r="AU277" s="18" t="s">
        <v>81</v>
      </c>
      <c r="AY277" s="18" t="s">
        <v>236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79</v>
      </c>
      <c r="BK277" s="228">
        <f>ROUND(I277*H277,2)</f>
        <v>0</v>
      </c>
      <c r="BL277" s="18" t="s">
        <v>243</v>
      </c>
      <c r="BM277" s="18" t="s">
        <v>3053</v>
      </c>
    </row>
    <row r="278" s="1" customFormat="1">
      <c r="B278" s="39"/>
      <c r="C278" s="40"/>
      <c r="D278" s="229" t="s">
        <v>245</v>
      </c>
      <c r="E278" s="40"/>
      <c r="F278" s="230" t="s">
        <v>3054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245</v>
      </c>
      <c r="AU278" s="18" t="s">
        <v>81</v>
      </c>
    </row>
    <row r="279" s="1" customFormat="1">
      <c r="B279" s="39"/>
      <c r="C279" s="40"/>
      <c r="D279" s="229" t="s">
        <v>247</v>
      </c>
      <c r="E279" s="40"/>
      <c r="F279" s="232" t="s">
        <v>2475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247</v>
      </c>
      <c r="AU279" s="18" t="s">
        <v>81</v>
      </c>
    </row>
    <row r="280" s="12" customFormat="1">
      <c r="B280" s="233"/>
      <c r="C280" s="234"/>
      <c r="D280" s="229" t="s">
        <v>249</v>
      </c>
      <c r="E280" s="235" t="s">
        <v>19</v>
      </c>
      <c r="F280" s="236" t="s">
        <v>3055</v>
      </c>
      <c r="G280" s="234"/>
      <c r="H280" s="237">
        <v>1</v>
      </c>
      <c r="I280" s="238"/>
      <c r="J280" s="234"/>
      <c r="K280" s="234"/>
      <c r="L280" s="239"/>
      <c r="M280" s="240"/>
      <c r="N280" s="241"/>
      <c r="O280" s="241"/>
      <c r="P280" s="241"/>
      <c r="Q280" s="241"/>
      <c r="R280" s="241"/>
      <c r="S280" s="241"/>
      <c r="T280" s="242"/>
      <c r="AT280" s="243" t="s">
        <v>249</v>
      </c>
      <c r="AU280" s="243" t="s">
        <v>81</v>
      </c>
      <c r="AV280" s="12" t="s">
        <v>81</v>
      </c>
      <c r="AW280" s="12" t="s">
        <v>33</v>
      </c>
      <c r="AX280" s="12" t="s">
        <v>79</v>
      </c>
      <c r="AY280" s="243" t="s">
        <v>236</v>
      </c>
    </row>
    <row r="281" s="1" customFormat="1" ht="16.5" customHeight="1">
      <c r="B281" s="39"/>
      <c r="C281" s="217" t="s">
        <v>556</v>
      </c>
      <c r="D281" s="217" t="s">
        <v>238</v>
      </c>
      <c r="E281" s="218" t="s">
        <v>2478</v>
      </c>
      <c r="F281" s="219" t="s">
        <v>2479</v>
      </c>
      <c r="G281" s="220" t="s">
        <v>318</v>
      </c>
      <c r="H281" s="221">
        <v>37</v>
      </c>
      <c r="I281" s="222"/>
      <c r="J281" s="223">
        <f>ROUND(I281*H281,2)</f>
        <v>0</v>
      </c>
      <c r="K281" s="219" t="s">
        <v>19</v>
      </c>
      <c r="L281" s="44"/>
      <c r="M281" s="224" t="s">
        <v>19</v>
      </c>
      <c r="N281" s="225" t="s">
        <v>43</v>
      </c>
      <c r="O281" s="80"/>
      <c r="P281" s="226">
        <f>O281*H281</f>
        <v>0</v>
      </c>
      <c r="Q281" s="226">
        <v>0.00080999999999999996</v>
      </c>
      <c r="R281" s="226">
        <f>Q281*H281</f>
        <v>0.029969999999999997</v>
      </c>
      <c r="S281" s="226">
        <v>0</v>
      </c>
      <c r="T281" s="227">
        <f>S281*H281</f>
        <v>0</v>
      </c>
      <c r="AR281" s="18" t="s">
        <v>243</v>
      </c>
      <c r="AT281" s="18" t="s">
        <v>238</v>
      </c>
      <c r="AU281" s="18" t="s">
        <v>81</v>
      </c>
      <c r="AY281" s="18" t="s">
        <v>236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79</v>
      </c>
      <c r="BK281" s="228">
        <f>ROUND(I281*H281,2)</f>
        <v>0</v>
      </c>
      <c r="BL281" s="18" t="s">
        <v>243</v>
      </c>
      <c r="BM281" s="18" t="s">
        <v>3056</v>
      </c>
    </row>
    <row r="282" s="1" customFormat="1">
      <c r="B282" s="39"/>
      <c r="C282" s="40"/>
      <c r="D282" s="229" t="s">
        <v>245</v>
      </c>
      <c r="E282" s="40"/>
      <c r="F282" s="230" t="s">
        <v>3057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245</v>
      </c>
      <c r="AU282" s="18" t="s">
        <v>81</v>
      </c>
    </row>
    <row r="283" s="1" customFormat="1">
      <c r="B283" s="39"/>
      <c r="C283" s="40"/>
      <c r="D283" s="229" t="s">
        <v>247</v>
      </c>
      <c r="E283" s="40"/>
      <c r="F283" s="232" t="s">
        <v>2481</v>
      </c>
      <c r="G283" s="40"/>
      <c r="H283" s="40"/>
      <c r="I283" s="144"/>
      <c r="J283" s="40"/>
      <c r="K283" s="40"/>
      <c r="L283" s="44"/>
      <c r="M283" s="231"/>
      <c r="N283" s="80"/>
      <c r="O283" s="80"/>
      <c r="P283" s="80"/>
      <c r="Q283" s="80"/>
      <c r="R283" s="80"/>
      <c r="S283" s="80"/>
      <c r="T283" s="81"/>
      <c r="AT283" s="18" t="s">
        <v>247</v>
      </c>
      <c r="AU283" s="18" t="s">
        <v>81</v>
      </c>
    </row>
    <row r="284" s="12" customFormat="1">
      <c r="B284" s="233"/>
      <c r="C284" s="234"/>
      <c r="D284" s="229" t="s">
        <v>249</v>
      </c>
      <c r="E284" s="235" t="s">
        <v>19</v>
      </c>
      <c r="F284" s="236" t="s">
        <v>3058</v>
      </c>
      <c r="G284" s="234"/>
      <c r="H284" s="237">
        <v>37</v>
      </c>
      <c r="I284" s="238"/>
      <c r="J284" s="234"/>
      <c r="K284" s="234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249</v>
      </c>
      <c r="AU284" s="243" t="s">
        <v>81</v>
      </c>
      <c r="AV284" s="12" t="s">
        <v>81</v>
      </c>
      <c r="AW284" s="12" t="s">
        <v>33</v>
      </c>
      <c r="AX284" s="12" t="s">
        <v>79</v>
      </c>
      <c r="AY284" s="243" t="s">
        <v>236</v>
      </c>
    </row>
    <row r="285" s="11" customFormat="1" ht="22.8" customHeight="1">
      <c r="B285" s="201"/>
      <c r="C285" s="202"/>
      <c r="D285" s="203" t="s">
        <v>71</v>
      </c>
      <c r="E285" s="215" t="s">
        <v>243</v>
      </c>
      <c r="F285" s="215" t="s">
        <v>1644</v>
      </c>
      <c r="G285" s="202"/>
      <c r="H285" s="202"/>
      <c r="I285" s="205"/>
      <c r="J285" s="216">
        <f>BK285</f>
        <v>0</v>
      </c>
      <c r="K285" s="202"/>
      <c r="L285" s="207"/>
      <c r="M285" s="208"/>
      <c r="N285" s="209"/>
      <c r="O285" s="209"/>
      <c r="P285" s="210">
        <f>SUM(P286:P305)</f>
        <v>0</v>
      </c>
      <c r="Q285" s="209"/>
      <c r="R285" s="210">
        <f>SUM(R286:R305)</f>
        <v>145.27704999999997</v>
      </c>
      <c r="S285" s="209"/>
      <c r="T285" s="211">
        <f>SUM(T286:T305)</f>
        <v>0</v>
      </c>
      <c r="AR285" s="212" t="s">
        <v>79</v>
      </c>
      <c r="AT285" s="213" t="s">
        <v>71</v>
      </c>
      <c r="AU285" s="213" t="s">
        <v>79</v>
      </c>
      <c r="AY285" s="212" t="s">
        <v>236</v>
      </c>
      <c r="BK285" s="214">
        <f>SUM(BK286:BK305)</f>
        <v>0</v>
      </c>
    </row>
    <row r="286" s="1" customFormat="1" ht="16.5" customHeight="1">
      <c r="B286" s="39"/>
      <c r="C286" s="217" t="s">
        <v>562</v>
      </c>
      <c r="D286" s="217" t="s">
        <v>238</v>
      </c>
      <c r="E286" s="218" t="s">
        <v>2507</v>
      </c>
      <c r="F286" s="219" t="s">
        <v>2508</v>
      </c>
      <c r="G286" s="220" t="s">
        <v>264</v>
      </c>
      <c r="H286" s="221">
        <v>60.899999999999999</v>
      </c>
      <c r="I286" s="222"/>
      <c r="J286" s="223">
        <f>ROUND(I286*H286,2)</f>
        <v>0</v>
      </c>
      <c r="K286" s="219" t="s">
        <v>242</v>
      </c>
      <c r="L286" s="44"/>
      <c r="M286" s="224" t="s">
        <v>19</v>
      </c>
      <c r="N286" s="225" t="s">
        <v>43</v>
      </c>
      <c r="O286" s="80"/>
      <c r="P286" s="226">
        <f>O286*H286</f>
        <v>0</v>
      </c>
      <c r="Q286" s="226">
        <v>0</v>
      </c>
      <c r="R286" s="226">
        <f>Q286*H286</f>
        <v>0</v>
      </c>
      <c r="S286" s="226">
        <v>0</v>
      </c>
      <c r="T286" s="227">
        <f>S286*H286</f>
        <v>0</v>
      </c>
      <c r="AR286" s="18" t="s">
        <v>243</v>
      </c>
      <c r="AT286" s="18" t="s">
        <v>238</v>
      </c>
      <c r="AU286" s="18" t="s">
        <v>81</v>
      </c>
      <c r="AY286" s="18" t="s">
        <v>236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8" t="s">
        <v>79</v>
      </c>
      <c r="BK286" s="228">
        <f>ROUND(I286*H286,2)</f>
        <v>0</v>
      </c>
      <c r="BL286" s="18" t="s">
        <v>243</v>
      </c>
      <c r="BM286" s="18" t="s">
        <v>3059</v>
      </c>
    </row>
    <row r="287" s="1" customFormat="1">
      <c r="B287" s="39"/>
      <c r="C287" s="40"/>
      <c r="D287" s="229" t="s">
        <v>245</v>
      </c>
      <c r="E287" s="40"/>
      <c r="F287" s="230" t="s">
        <v>2510</v>
      </c>
      <c r="G287" s="40"/>
      <c r="H287" s="40"/>
      <c r="I287" s="144"/>
      <c r="J287" s="40"/>
      <c r="K287" s="40"/>
      <c r="L287" s="44"/>
      <c r="M287" s="231"/>
      <c r="N287" s="80"/>
      <c r="O287" s="80"/>
      <c r="P287" s="80"/>
      <c r="Q287" s="80"/>
      <c r="R287" s="80"/>
      <c r="S287" s="80"/>
      <c r="T287" s="81"/>
      <c r="AT287" s="18" t="s">
        <v>245</v>
      </c>
      <c r="AU287" s="18" t="s">
        <v>81</v>
      </c>
    </row>
    <row r="288" s="1" customFormat="1">
      <c r="B288" s="39"/>
      <c r="C288" s="40"/>
      <c r="D288" s="229" t="s">
        <v>247</v>
      </c>
      <c r="E288" s="40"/>
      <c r="F288" s="232" t="s">
        <v>3060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247</v>
      </c>
      <c r="AU288" s="18" t="s">
        <v>81</v>
      </c>
    </row>
    <row r="289" s="12" customFormat="1">
      <c r="B289" s="233"/>
      <c r="C289" s="234"/>
      <c r="D289" s="229" t="s">
        <v>249</v>
      </c>
      <c r="E289" s="235" t="s">
        <v>19</v>
      </c>
      <c r="F289" s="236" t="s">
        <v>3061</v>
      </c>
      <c r="G289" s="234"/>
      <c r="H289" s="237">
        <v>44.100000000000001</v>
      </c>
      <c r="I289" s="238"/>
      <c r="J289" s="234"/>
      <c r="K289" s="234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249</v>
      </c>
      <c r="AU289" s="243" t="s">
        <v>81</v>
      </c>
      <c r="AV289" s="12" t="s">
        <v>81</v>
      </c>
      <c r="AW289" s="12" t="s">
        <v>33</v>
      </c>
      <c r="AX289" s="12" t="s">
        <v>72</v>
      </c>
      <c r="AY289" s="243" t="s">
        <v>236</v>
      </c>
    </row>
    <row r="290" s="12" customFormat="1">
      <c r="B290" s="233"/>
      <c r="C290" s="234"/>
      <c r="D290" s="229" t="s">
        <v>249</v>
      </c>
      <c r="E290" s="235" t="s">
        <v>19</v>
      </c>
      <c r="F290" s="236" t="s">
        <v>3062</v>
      </c>
      <c r="G290" s="234"/>
      <c r="H290" s="237">
        <v>16.800000000000001</v>
      </c>
      <c r="I290" s="238"/>
      <c r="J290" s="234"/>
      <c r="K290" s="234"/>
      <c r="L290" s="239"/>
      <c r="M290" s="240"/>
      <c r="N290" s="241"/>
      <c r="O290" s="241"/>
      <c r="P290" s="241"/>
      <c r="Q290" s="241"/>
      <c r="R290" s="241"/>
      <c r="S290" s="241"/>
      <c r="T290" s="242"/>
      <c r="AT290" s="243" t="s">
        <v>249</v>
      </c>
      <c r="AU290" s="243" t="s">
        <v>81</v>
      </c>
      <c r="AV290" s="12" t="s">
        <v>81</v>
      </c>
      <c r="AW290" s="12" t="s">
        <v>33</v>
      </c>
      <c r="AX290" s="12" t="s">
        <v>72</v>
      </c>
      <c r="AY290" s="243" t="s">
        <v>236</v>
      </c>
    </row>
    <row r="291" s="15" customFormat="1">
      <c r="B291" s="283"/>
      <c r="C291" s="284"/>
      <c r="D291" s="229" t="s">
        <v>249</v>
      </c>
      <c r="E291" s="285" t="s">
        <v>19</v>
      </c>
      <c r="F291" s="286" t="s">
        <v>2130</v>
      </c>
      <c r="G291" s="284"/>
      <c r="H291" s="287">
        <v>60.900000000000006</v>
      </c>
      <c r="I291" s="288"/>
      <c r="J291" s="284"/>
      <c r="K291" s="284"/>
      <c r="L291" s="289"/>
      <c r="M291" s="290"/>
      <c r="N291" s="291"/>
      <c r="O291" s="291"/>
      <c r="P291" s="291"/>
      <c r="Q291" s="291"/>
      <c r="R291" s="291"/>
      <c r="S291" s="291"/>
      <c r="T291" s="292"/>
      <c r="AT291" s="293" t="s">
        <v>249</v>
      </c>
      <c r="AU291" s="293" t="s">
        <v>81</v>
      </c>
      <c r="AV291" s="15" t="s">
        <v>243</v>
      </c>
      <c r="AW291" s="15" t="s">
        <v>33</v>
      </c>
      <c r="AX291" s="15" t="s">
        <v>79</v>
      </c>
      <c r="AY291" s="293" t="s">
        <v>236</v>
      </c>
    </row>
    <row r="292" s="1" customFormat="1" ht="16.5" customHeight="1">
      <c r="B292" s="39"/>
      <c r="C292" s="217" t="s">
        <v>569</v>
      </c>
      <c r="D292" s="217" t="s">
        <v>238</v>
      </c>
      <c r="E292" s="218" t="s">
        <v>2526</v>
      </c>
      <c r="F292" s="219" t="s">
        <v>2527</v>
      </c>
      <c r="G292" s="220" t="s">
        <v>241</v>
      </c>
      <c r="H292" s="221">
        <v>54.348999999999997</v>
      </c>
      <c r="I292" s="222"/>
      <c r="J292" s="223">
        <f>ROUND(I292*H292,2)</f>
        <v>0</v>
      </c>
      <c r="K292" s="219" t="s">
        <v>242</v>
      </c>
      <c r="L292" s="44"/>
      <c r="M292" s="224" t="s">
        <v>19</v>
      </c>
      <c r="N292" s="225" t="s">
        <v>43</v>
      </c>
      <c r="O292" s="80"/>
      <c r="P292" s="226">
        <f>O292*H292</f>
        <v>0</v>
      </c>
      <c r="Q292" s="226">
        <v>2.4500000000000002</v>
      </c>
      <c r="R292" s="226">
        <f>Q292*H292</f>
        <v>133.15504999999999</v>
      </c>
      <c r="S292" s="226">
        <v>0</v>
      </c>
      <c r="T292" s="227">
        <f>S292*H292</f>
        <v>0</v>
      </c>
      <c r="AR292" s="18" t="s">
        <v>243</v>
      </c>
      <c r="AT292" s="18" t="s">
        <v>238</v>
      </c>
      <c r="AU292" s="18" t="s">
        <v>81</v>
      </c>
      <c r="AY292" s="18" t="s">
        <v>236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79</v>
      </c>
      <c r="BK292" s="228">
        <f>ROUND(I292*H292,2)</f>
        <v>0</v>
      </c>
      <c r="BL292" s="18" t="s">
        <v>243</v>
      </c>
      <c r="BM292" s="18" t="s">
        <v>3063</v>
      </c>
    </row>
    <row r="293" s="1" customFormat="1">
      <c r="B293" s="39"/>
      <c r="C293" s="40"/>
      <c r="D293" s="229" t="s">
        <v>245</v>
      </c>
      <c r="E293" s="40"/>
      <c r="F293" s="230" t="s">
        <v>2529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245</v>
      </c>
      <c r="AU293" s="18" t="s">
        <v>81</v>
      </c>
    </row>
    <row r="294" s="1" customFormat="1">
      <c r="B294" s="39"/>
      <c r="C294" s="40"/>
      <c r="D294" s="229" t="s">
        <v>247</v>
      </c>
      <c r="E294" s="40"/>
      <c r="F294" s="232" t="s">
        <v>3064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247</v>
      </c>
      <c r="AU294" s="18" t="s">
        <v>81</v>
      </c>
    </row>
    <row r="295" s="12" customFormat="1">
      <c r="B295" s="233"/>
      <c r="C295" s="234"/>
      <c r="D295" s="229" t="s">
        <v>249</v>
      </c>
      <c r="E295" s="235" t="s">
        <v>19</v>
      </c>
      <c r="F295" s="236" t="s">
        <v>3065</v>
      </c>
      <c r="G295" s="234"/>
      <c r="H295" s="237">
        <v>38.667999999999999</v>
      </c>
      <c r="I295" s="238"/>
      <c r="J295" s="234"/>
      <c r="K295" s="234"/>
      <c r="L295" s="239"/>
      <c r="M295" s="240"/>
      <c r="N295" s="241"/>
      <c r="O295" s="241"/>
      <c r="P295" s="241"/>
      <c r="Q295" s="241"/>
      <c r="R295" s="241"/>
      <c r="S295" s="241"/>
      <c r="T295" s="242"/>
      <c r="AT295" s="243" t="s">
        <v>249</v>
      </c>
      <c r="AU295" s="243" t="s">
        <v>81</v>
      </c>
      <c r="AV295" s="12" t="s">
        <v>81</v>
      </c>
      <c r="AW295" s="12" t="s">
        <v>33</v>
      </c>
      <c r="AX295" s="12" t="s">
        <v>72</v>
      </c>
      <c r="AY295" s="243" t="s">
        <v>236</v>
      </c>
    </row>
    <row r="296" s="12" customFormat="1">
      <c r="B296" s="233"/>
      <c r="C296" s="234"/>
      <c r="D296" s="229" t="s">
        <v>249</v>
      </c>
      <c r="E296" s="235" t="s">
        <v>19</v>
      </c>
      <c r="F296" s="236" t="s">
        <v>3066</v>
      </c>
      <c r="G296" s="234"/>
      <c r="H296" s="237">
        <v>15.680999999999999</v>
      </c>
      <c r="I296" s="238"/>
      <c r="J296" s="234"/>
      <c r="K296" s="234"/>
      <c r="L296" s="239"/>
      <c r="M296" s="240"/>
      <c r="N296" s="241"/>
      <c r="O296" s="241"/>
      <c r="P296" s="241"/>
      <c r="Q296" s="241"/>
      <c r="R296" s="241"/>
      <c r="S296" s="241"/>
      <c r="T296" s="242"/>
      <c r="AT296" s="243" t="s">
        <v>249</v>
      </c>
      <c r="AU296" s="243" t="s">
        <v>81</v>
      </c>
      <c r="AV296" s="12" t="s">
        <v>81</v>
      </c>
      <c r="AW296" s="12" t="s">
        <v>33</v>
      </c>
      <c r="AX296" s="12" t="s">
        <v>72</v>
      </c>
      <c r="AY296" s="243" t="s">
        <v>236</v>
      </c>
    </row>
    <row r="297" s="15" customFormat="1">
      <c r="B297" s="283"/>
      <c r="C297" s="284"/>
      <c r="D297" s="229" t="s">
        <v>249</v>
      </c>
      <c r="E297" s="285" t="s">
        <v>19</v>
      </c>
      <c r="F297" s="286" t="s">
        <v>2130</v>
      </c>
      <c r="G297" s="284"/>
      <c r="H297" s="287">
        <v>54.348999999999997</v>
      </c>
      <c r="I297" s="288"/>
      <c r="J297" s="284"/>
      <c r="K297" s="284"/>
      <c r="L297" s="289"/>
      <c r="M297" s="290"/>
      <c r="N297" s="291"/>
      <c r="O297" s="291"/>
      <c r="P297" s="291"/>
      <c r="Q297" s="291"/>
      <c r="R297" s="291"/>
      <c r="S297" s="291"/>
      <c r="T297" s="292"/>
      <c r="AT297" s="293" t="s">
        <v>249</v>
      </c>
      <c r="AU297" s="293" t="s">
        <v>81</v>
      </c>
      <c r="AV297" s="15" t="s">
        <v>243</v>
      </c>
      <c r="AW297" s="15" t="s">
        <v>33</v>
      </c>
      <c r="AX297" s="15" t="s">
        <v>79</v>
      </c>
      <c r="AY297" s="293" t="s">
        <v>236</v>
      </c>
    </row>
    <row r="298" s="1" customFormat="1" ht="16.5" customHeight="1">
      <c r="B298" s="39"/>
      <c r="C298" s="217" t="s">
        <v>575</v>
      </c>
      <c r="D298" s="217" t="s">
        <v>238</v>
      </c>
      <c r="E298" s="218" t="s">
        <v>2535</v>
      </c>
      <c r="F298" s="219" t="s">
        <v>2536</v>
      </c>
      <c r="G298" s="220" t="s">
        <v>241</v>
      </c>
      <c r="H298" s="221">
        <v>5.4020000000000001</v>
      </c>
      <c r="I298" s="222"/>
      <c r="J298" s="223">
        <f>ROUND(I298*H298,2)</f>
        <v>0</v>
      </c>
      <c r="K298" s="219" t="s">
        <v>242</v>
      </c>
      <c r="L298" s="44"/>
      <c r="M298" s="224" t="s">
        <v>19</v>
      </c>
      <c r="N298" s="225" t="s">
        <v>43</v>
      </c>
      <c r="O298" s="80"/>
      <c r="P298" s="226">
        <f>O298*H298</f>
        <v>0</v>
      </c>
      <c r="Q298" s="226">
        <v>0</v>
      </c>
      <c r="R298" s="226">
        <f>Q298*H298</f>
        <v>0</v>
      </c>
      <c r="S298" s="226">
        <v>0</v>
      </c>
      <c r="T298" s="227">
        <f>S298*H298</f>
        <v>0</v>
      </c>
      <c r="AR298" s="18" t="s">
        <v>243</v>
      </c>
      <c r="AT298" s="18" t="s">
        <v>238</v>
      </c>
      <c r="AU298" s="18" t="s">
        <v>81</v>
      </c>
      <c r="AY298" s="18" t="s">
        <v>236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79</v>
      </c>
      <c r="BK298" s="228">
        <f>ROUND(I298*H298,2)</f>
        <v>0</v>
      </c>
      <c r="BL298" s="18" t="s">
        <v>243</v>
      </c>
      <c r="BM298" s="18" t="s">
        <v>3067</v>
      </c>
    </row>
    <row r="299" s="1" customFormat="1">
      <c r="B299" s="39"/>
      <c r="C299" s="40"/>
      <c r="D299" s="229" t="s">
        <v>245</v>
      </c>
      <c r="E299" s="40"/>
      <c r="F299" s="230" t="s">
        <v>2538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245</v>
      </c>
      <c r="AU299" s="18" t="s">
        <v>81</v>
      </c>
    </row>
    <row r="300" s="1" customFormat="1">
      <c r="B300" s="39"/>
      <c r="C300" s="40"/>
      <c r="D300" s="229" t="s">
        <v>247</v>
      </c>
      <c r="E300" s="40"/>
      <c r="F300" s="232" t="s">
        <v>3068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247</v>
      </c>
      <c r="AU300" s="18" t="s">
        <v>81</v>
      </c>
    </row>
    <row r="301" s="12" customFormat="1">
      <c r="B301" s="233"/>
      <c r="C301" s="234"/>
      <c r="D301" s="229" t="s">
        <v>249</v>
      </c>
      <c r="E301" s="235" t="s">
        <v>19</v>
      </c>
      <c r="F301" s="236" t="s">
        <v>3069</v>
      </c>
      <c r="G301" s="234"/>
      <c r="H301" s="237">
        <v>5.4020000000000001</v>
      </c>
      <c r="I301" s="238"/>
      <c r="J301" s="234"/>
      <c r="K301" s="234"/>
      <c r="L301" s="239"/>
      <c r="M301" s="240"/>
      <c r="N301" s="241"/>
      <c r="O301" s="241"/>
      <c r="P301" s="241"/>
      <c r="Q301" s="241"/>
      <c r="R301" s="241"/>
      <c r="S301" s="241"/>
      <c r="T301" s="242"/>
      <c r="AT301" s="243" t="s">
        <v>249</v>
      </c>
      <c r="AU301" s="243" t="s">
        <v>81</v>
      </c>
      <c r="AV301" s="12" t="s">
        <v>81</v>
      </c>
      <c r="AW301" s="12" t="s">
        <v>33</v>
      </c>
      <c r="AX301" s="12" t="s">
        <v>79</v>
      </c>
      <c r="AY301" s="243" t="s">
        <v>236</v>
      </c>
    </row>
    <row r="302" s="1" customFormat="1" ht="16.5" customHeight="1">
      <c r="B302" s="39"/>
      <c r="C302" s="260" t="s">
        <v>584</v>
      </c>
      <c r="D302" s="260" t="s">
        <v>680</v>
      </c>
      <c r="E302" s="261" t="s">
        <v>2541</v>
      </c>
      <c r="F302" s="262" t="s">
        <v>2542</v>
      </c>
      <c r="G302" s="263" t="s">
        <v>256</v>
      </c>
      <c r="H302" s="264">
        <v>12.122</v>
      </c>
      <c r="I302" s="265"/>
      <c r="J302" s="266">
        <f>ROUND(I302*H302,2)</f>
        <v>0</v>
      </c>
      <c r="K302" s="262" t="s">
        <v>242</v>
      </c>
      <c r="L302" s="267"/>
      <c r="M302" s="268" t="s">
        <v>19</v>
      </c>
      <c r="N302" s="269" t="s">
        <v>43</v>
      </c>
      <c r="O302" s="80"/>
      <c r="P302" s="226">
        <f>O302*H302</f>
        <v>0</v>
      </c>
      <c r="Q302" s="226">
        <v>1</v>
      </c>
      <c r="R302" s="226">
        <f>Q302*H302</f>
        <v>12.122</v>
      </c>
      <c r="S302" s="226">
        <v>0</v>
      </c>
      <c r="T302" s="227">
        <f>S302*H302</f>
        <v>0</v>
      </c>
      <c r="AR302" s="18" t="s">
        <v>305</v>
      </c>
      <c r="AT302" s="18" t="s">
        <v>680</v>
      </c>
      <c r="AU302" s="18" t="s">
        <v>81</v>
      </c>
      <c r="AY302" s="18" t="s">
        <v>236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79</v>
      </c>
      <c r="BK302" s="228">
        <f>ROUND(I302*H302,2)</f>
        <v>0</v>
      </c>
      <c r="BL302" s="18" t="s">
        <v>243</v>
      </c>
      <c r="BM302" s="18" t="s">
        <v>3070</v>
      </c>
    </row>
    <row r="303" s="1" customFormat="1">
      <c r="B303" s="39"/>
      <c r="C303" s="40"/>
      <c r="D303" s="229" t="s">
        <v>245</v>
      </c>
      <c r="E303" s="40"/>
      <c r="F303" s="230" t="s">
        <v>2542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245</v>
      </c>
      <c r="AU303" s="18" t="s">
        <v>81</v>
      </c>
    </row>
    <row r="304" s="1" customFormat="1">
      <c r="B304" s="39"/>
      <c r="C304" s="40"/>
      <c r="D304" s="229" t="s">
        <v>247</v>
      </c>
      <c r="E304" s="40"/>
      <c r="F304" s="232" t="s">
        <v>2544</v>
      </c>
      <c r="G304" s="40"/>
      <c r="H304" s="40"/>
      <c r="I304" s="144"/>
      <c r="J304" s="40"/>
      <c r="K304" s="40"/>
      <c r="L304" s="44"/>
      <c r="M304" s="231"/>
      <c r="N304" s="80"/>
      <c r="O304" s="80"/>
      <c r="P304" s="80"/>
      <c r="Q304" s="80"/>
      <c r="R304" s="80"/>
      <c r="S304" s="80"/>
      <c r="T304" s="81"/>
      <c r="AT304" s="18" t="s">
        <v>247</v>
      </c>
      <c r="AU304" s="18" t="s">
        <v>81</v>
      </c>
    </row>
    <row r="305" s="12" customFormat="1">
      <c r="B305" s="233"/>
      <c r="C305" s="234"/>
      <c r="D305" s="229" t="s">
        <v>249</v>
      </c>
      <c r="E305" s="234"/>
      <c r="F305" s="236" t="s">
        <v>3071</v>
      </c>
      <c r="G305" s="234"/>
      <c r="H305" s="237">
        <v>12.122</v>
      </c>
      <c r="I305" s="238"/>
      <c r="J305" s="234"/>
      <c r="K305" s="234"/>
      <c r="L305" s="239"/>
      <c r="M305" s="240"/>
      <c r="N305" s="241"/>
      <c r="O305" s="241"/>
      <c r="P305" s="241"/>
      <c r="Q305" s="241"/>
      <c r="R305" s="241"/>
      <c r="S305" s="241"/>
      <c r="T305" s="242"/>
      <c r="AT305" s="243" t="s">
        <v>249</v>
      </c>
      <c r="AU305" s="243" t="s">
        <v>81</v>
      </c>
      <c r="AV305" s="12" t="s">
        <v>81</v>
      </c>
      <c r="AW305" s="12" t="s">
        <v>4</v>
      </c>
      <c r="AX305" s="12" t="s">
        <v>79</v>
      </c>
      <c r="AY305" s="243" t="s">
        <v>236</v>
      </c>
    </row>
    <row r="306" s="11" customFormat="1" ht="22.8" customHeight="1">
      <c r="B306" s="201"/>
      <c r="C306" s="202"/>
      <c r="D306" s="203" t="s">
        <v>71</v>
      </c>
      <c r="E306" s="215" t="s">
        <v>286</v>
      </c>
      <c r="F306" s="215" t="s">
        <v>1959</v>
      </c>
      <c r="G306" s="202"/>
      <c r="H306" s="202"/>
      <c r="I306" s="205"/>
      <c r="J306" s="216">
        <f>BK306</f>
        <v>0</v>
      </c>
      <c r="K306" s="202"/>
      <c r="L306" s="207"/>
      <c r="M306" s="208"/>
      <c r="N306" s="209"/>
      <c r="O306" s="209"/>
      <c r="P306" s="210">
        <f>SUM(P307:P310)</f>
        <v>0</v>
      </c>
      <c r="Q306" s="209"/>
      <c r="R306" s="210">
        <f>SUM(R307:R310)</f>
        <v>2.6019863999999999</v>
      </c>
      <c r="S306" s="209"/>
      <c r="T306" s="211">
        <f>SUM(T307:T310)</f>
        <v>0</v>
      </c>
      <c r="AR306" s="212" t="s">
        <v>79</v>
      </c>
      <c r="AT306" s="213" t="s">
        <v>71</v>
      </c>
      <c r="AU306" s="213" t="s">
        <v>79</v>
      </c>
      <c r="AY306" s="212" t="s">
        <v>236</v>
      </c>
      <c r="BK306" s="214">
        <f>SUM(BK307:BK310)</f>
        <v>0</v>
      </c>
    </row>
    <row r="307" s="1" customFormat="1" ht="16.5" customHeight="1">
      <c r="B307" s="39"/>
      <c r="C307" s="217" t="s">
        <v>592</v>
      </c>
      <c r="D307" s="217" t="s">
        <v>238</v>
      </c>
      <c r="E307" s="218" t="s">
        <v>3072</v>
      </c>
      <c r="F307" s="219" t="s">
        <v>3073</v>
      </c>
      <c r="G307" s="220" t="s">
        <v>264</v>
      </c>
      <c r="H307" s="221">
        <v>9.3599999999999994</v>
      </c>
      <c r="I307" s="222"/>
      <c r="J307" s="223">
        <f>ROUND(I307*H307,2)</f>
        <v>0</v>
      </c>
      <c r="K307" s="219" t="s">
        <v>242</v>
      </c>
      <c r="L307" s="44"/>
      <c r="M307" s="224" t="s">
        <v>19</v>
      </c>
      <c r="N307" s="225" t="s">
        <v>43</v>
      </c>
      <c r="O307" s="80"/>
      <c r="P307" s="226">
        <f>O307*H307</f>
        <v>0</v>
      </c>
      <c r="Q307" s="226">
        <v>0.27799000000000001</v>
      </c>
      <c r="R307" s="226">
        <f>Q307*H307</f>
        <v>2.6019863999999999</v>
      </c>
      <c r="S307" s="226">
        <v>0</v>
      </c>
      <c r="T307" s="227">
        <f>S307*H307</f>
        <v>0</v>
      </c>
      <c r="AR307" s="18" t="s">
        <v>243</v>
      </c>
      <c r="AT307" s="18" t="s">
        <v>238</v>
      </c>
      <c r="AU307" s="18" t="s">
        <v>81</v>
      </c>
      <c r="AY307" s="18" t="s">
        <v>236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79</v>
      </c>
      <c r="BK307" s="228">
        <f>ROUND(I307*H307,2)</f>
        <v>0</v>
      </c>
      <c r="BL307" s="18" t="s">
        <v>243</v>
      </c>
      <c r="BM307" s="18" t="s">
        <v>3074</v>
      </c>
    </row>
    <row r="308" s="1" customFormat="1">
      <c r="B308" s="39"/>
      <c r="C308" s="40"/>
      <c r="D308" s="229" t="s">
        <v>245</v>
      </c>
      <c r="E308" s="40"/>
      <c r="F308" s="230" t="s">
        <v>3075</v>
      </c>
      <c r="G308" s="40"/>
      <c r="H308" s="40"/>
      <c r="I308" s="144"/>
      <c r="J308" s="40"/>
      <c r="K308" s="40"/>
      <c r="L308" s="44"/>
      <c r="M308" s="231"/>
      <c r="N308" s="80"/>
      <c r="O308" s="80"/>
      <c r="P308" s="80"/>
      <c r="Q308" s="80"/>
      <c r="R308" s="80"/>
      <c r="S308" s="80"/>
      <c r="T308" s="81"/>
      <c r="AT308" s="18" t="s">
        <v>245</v>
      </c>
      <c r="AU308" s="18" t="s">
        <v>81</v>
      </c>
    </row>
    <row r="309" s="1" customFormat="1">
      <c r="B309" s="39"/>
      <c r="C309" s="40"/>
      <c r="D309" s="229" t="s">
        <v>247</v>
      </c>
      <c r="E309" s="40"/>
      <c r="F309" s="232" t="s">
        <v>3076</v>
      </c>
      <c r="G309" s="40"/>
      <c r="H309" s="40"/>
      <c r="I309" s="144"/>
      <c r="J309" s="40"/>
      <c r="K309" s="40"/>
      <c r="L309" s="44"/>
      <c r="M309" s="231"/>
      <c r="N309" s="80"/>
      <c r="O309" s="80"/>
      <c r="P309" s="80"/>
      <c r="Q309" s="80"/>
      <c r="R309" s="80"/>
      <c r="S309" s="80"/>
      <c r="T309" s="81"/>
      <c r="AT309" s="18" t="s">
        <v>247</v>
      </c>
      <c r="AU309" s="18" t="s">
        <v>81</v>
      </c>
    </row>
    <row r="310" s="12" customFormat="1">
      <c r="B310" s="233"/>
      <c r="C310" s="234"/>
      <c r="D310" s="229" t="s">
        <v>249</v>
      </c>
      <c r="E310" s="235" t="s">
        <v>19</v>
      </c>
      <c r="F310" s="236" t="s">
        <v>3077</v>
      </c>
      <c r="G310" s="234"/>
      <c r="H310" s="237">
        <v>9.3599999999999994</v>
      </c>
      <c r="I310" s="238"/>
      <c r="J310" s="234"/>
      <c r="K310" s="234"/>
      <c r="L310" s="239"/>
      <c r="M310" s="240"/>
      <c r="N310" s="241"/>
      <c r="O310" s="241"/>
      <c r="P310" s="241"/>
      <c r="Q310" s="241"/>
      <c r="R310" s="241"/>
      <c r="S310" s="241"/>
      <c r="T310" s="242"/>
      <c r="AT310" s="243" t="s">
        <v>249</v>
      </c>
      <c r="AU310" s="243" t="s">
        <v>81</v>
      </c>
      <c r="AV310" s="12" t="s">
        <v>81</v>
      </c>
      <c r="AW310" s="12" t="s">
        <v>33</v>
      </c>
      <c r="AX310" s="12" t="s">
        <v>79</v>
      </c>
      <c r="AY310" s="243" t="s">
        <v>236</v>
      </c>
    </row>
    <row r="311" s="11" customFormat="1" ht="22.8" customHeight="1">
      <c r="B311" s="201"/>
      <c r="C311" s="202"/>
      <c r="D311" s="203" t="s">
        <v>71</v>
      </c>
      <c r="E311" s="215" t="s">
        <v>292</v>
      </c>
      <c r="F311" s="215" t="s">
        <v>2563</v>
      </c>
      <c r="G311" s="202"/>
      <c r="H311" s="202"/>
      <c r="I311" s="205"/>
      <c r="J311" s="216">
        <f>BK311</f>
        <v>0</v>
      </c>
      <c r="K311" s="202"/>
      <c r="L311" s="207"/>
      <c r="M311" s="208"/>
      <c r="N311" s="209"/>
      <c r="O311" s="209"/>
      <c r="P311" s="210">
        <f>SUM(P312:P320)</f>
        <v>0</v>
      </c>
      <c r="Q311" s="209"/>
      <c r="R311" s="210">
        <f>SUM(R312:R320)</f>
        <v>0.02922922</v>
      </c>
      <c r="S311" s="209"/>
      <c r="T311" s="211">
        <f>SUM(T312:T320)</f>
        <v>0</v>
      </c>
      <c r="AR311" s="212" t="s">
        <v>79</v>
      </c>
      <c r="AT311" s="213" t="s">
        <v>71</v>
      </c>
      <c r="AU311" s="213" t="s">
        <v>79</v>
      </c>
      <c r="AY311" s="212" t="s">
        <v>236</v>
      </c>
      <c r="BK311" s="214">
        <f>SUM(BK312:BK320)</f>
        <v>0</v>
      </c>
    </row>
    <row r="312" s="1" customFormat="1" ht="16.5" customHeight="1">
      <c r="B312" s="39"/>
      <c r="C312" s="217" t="s">
        <v>597</v>
      </c>
      <c r="D312" s="217" t="s">
        <v>238</v>
      </c>
      <c r="E312" s="218" t="s">
        <v>2575</v>
      </c>
      <c r="F312" s="219" t="s">
        <v>2576</v>
      </c>
      <c r="G312" s="220" t="s">
        <v>264</v>
      </c>
      <c r="H312" s="221">
        <v>33.238</v>
      </c>
      <c r="I312" s="222"/>
      <c r="J312" s="223">
        <f>ROUND(I312*H312,2)</f>
        <v>0</v>
      </c>
      <c r="K312" s="219" t="s">
        <v>242</v>
      </c>
      <c r="L312" s="44"/>
      <c r="M312" s="224" t="s">
        <v>19</v>
      </c>
      <c r="N312" s="225" t="s">
        <v>43</v>
      </c>
      <c r="O312" s="80"/>
      <c r="P312" s="226">
        <f>O312*H312</f>
        <v>0</v>
      </c>
      <c r="Q312" s="226">
        <v>0.00042000000000000002</v>
      </c>
      <c r="R312" s="226">
        <f>Q312*H312</f>
        <v>0.01395996</v>
      </c>
      <c r="S312" s="226">
        <v>0</v>
      </c>
      <c r="T312" s="227">
        <f>S312*H312</f>
        <v>0</v>
      </c>
      <c r="AR312" s="18" t="s">
        <v>243</v>
      </c>
      <c r="AT312" s="18" t="s">
        <v>238</v>
      </c>
      <c r="AU312" s="18" t="s">
        <v>81</v>
      </c>
      <c r="AY312" s="18" t="s">
        <v>236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8" t="s">
        <v>79</v>
      </c>
      <c r="BK312" s="228">
        <f>ROUND(I312*H312,2)</f>
        <v>0</v>
      </c>
      <c r="BL312" s="18" t="s">
        <v>243</v>
      </c>
      <c r="BM312" s="18" t="s">
        <v>3078</v>
      </c>
    </row>
    <row r="313" s="1" customFormat="1">
      <c r="B313" s="39"/>
      <c r="C313" s="40"/>
      <c r="D313" s="229" t="s">
        <v>245</v>
      </c>
      <c r="E313" s="40"/>
      <c r="F313" s="230" t="s">
        <v>2578</v>
      </c>
      <c r="G313" s="40"/>
      <c r="H313" s="40"/>
      <c r="I313" s="144"/>
      <c r="J313" s="40"/>
      <c r="K313" s="40"/>
      <c r="L313" s="44"/>
      <c r="M313" s="231"/>
      <c r="N313" s="80"/>
      <c r="O313" s="80"/>
      <c r="P313" s="80"/>
      <c r="Q313" s="80"/>
      <c r="R313" s="80"/>
      <c r="S313" s="80"/>
      <c r="T313" s="81"/>
      <c r="AT313" s="18" t="s">
        <v>245</v>
      </c>
      <c r="AU313" s="18" t="s">
        <v>81</v>
      </c>
    </row>
    <row r="314" s="12" customFormat="1">
      <c r="B314" s="233"/>
      <c r="C314" s="234"/>
      <c r="D314" s="229" t="s">
        <v>249</v>
      </c>
      <c r="E314" s="235" t="s">
        <v>19</v>
      </c>
      <c r="F314" s="236" t="s">
        <v>3079</v>
      </c>
      <c r="G314" s="234"/>
      <c r="H314" s="237">
        <v>33.238</v>
      </c>
      <c r="I314" s="238"/>
      <c r="J314" s="234"/>
      <c r="K314" s="234"/>
      <c r="L314" s="239"/>
      <c r="M314" s="240"/>
      <c r="N314" s="241"/>
      <c r="O314" s="241"/>
      <c r="P314" s="241"/>
      <c r="Q314" s="241"/>
      <c r="R314" s="241"/>
      <c r="S314" s="241"/>
      <c r="T314" s="242"/>
      <c r="AT314" s="243" t="s">
        <v>249</v>
      </c>
      <c r="AU314" s="243" t="s">
        <v>81</v>
      </c>
      <c r="AV314" s="12" t="s">
        <v>81</v>
      </c>
      <c r="AW314" s="12" t="s">
        <v>33</v>
      </c>
      <c r="AX314" s="12" t="s">
        <v>79</v>
      </c>
      <c r="AY314" s="243" t="s">
        <v>236</v>
      </c>
    </row>
    <row r="315" s="1" customFormat="1" ht="16.5" customHeight="1">
      <c r="B315" s="39"/>
      <c r="C315" s="217" t="s">
        <v>601</v>
      </c>
      <c r="D315" s="217" t="s">
        <v>238</v>
      </c>
      <c r="E315" s="218" t="s">
        <v>2598</v>
      </c>
      <c r="F315" s="219" t="s">
        <v>2599</v>
      </c>
      <c r="G315" s="220" t="s">
        <v>264</v>
      </c>
      <c r="H315" s="221">
        <v>10.753</v>
      </c>
      <c r="I315" s="222"/>
      <c r="J315" s="223">
        <f>ROUND(I315*H315,2)</f>
        <v>0</v>
      </c>
      <c r="K315" s="219" t="s">
        <v>242</v>
      </c>
      <c r="L315" s="44"/>
      <c r="M315" s="224" t="s">
        <v>19</v>
      </c>
      <c r="N315" s="225" t="s">
        <v>43</v>
      </c>
      <c r="O315" s="80"/>
      <c r="P315" s="226">
        <f>O315*H315</f>
        <v>0</v>
      </c>
      <c r="Q315" s="226">
        <v>0.00142</v>
      </c>
      <c r="R315" s="226">
        <f>Q315*H315</f>
        <v>0.01526926</v>
      </c>
      <c r="S315" s="226">
        <v>0</v>
      </c>
      <c r="T315" s="227">
        <f>S315*H315</f>
        <v>0</v>
      </c>
      <c r="AR315" s="18" t="s">
        <v>243</v>
      </c>
      <c r="AT315" s="18" t="s">
        <v>238</v>
      </c>
      <c r="AU315" s="18" t="s">
        <v>81</v>
      </c>
      <c r="AY315" s="18" t="s">
        <v>236</v>
      </c>
      <c r="BE315" s="228">
        <f>IF(N315="základní",J315,0)</f>
        <v>0</v>
      </c>
      <c r="BF315" s="228">
        <f>IF(N315="snížená",J315,0)</f>
        <v>0</v>
      </c>
      <c r="BG315" s="228">
        <f>IF(N315="zákl. přenesená",J315,0)</f>
        <v>0</v>
      </c>
      <c r="BH315" s="228">
        <f>IF(N315="sníž. přenesená",J315,0)</f>
        <v>0</v>
      </c>
      <c r="BI315" s="228">
        <f>IF(N315="nulová",J315,0)</f>
        <v>0</v>
      </c>
      <c r="BJ315" s="18" t="s">
        <v>79</v>
      </c>
      <c r="BK315" s="228">
        <f>ROUND(I315*H315,2)</f>
        <v>0</v>
      </c>
      <c r="BL315" s="18" t="s">
        <v>243</v>
      </c>
      <c r="BM315" s="18" t="s">
        <v>3080</v>
      </c>
    </row>
    <row r="316" s="1" customFormat="1">
      <c r="B316" s="39"/>
      <c r="C316" s="40"/>
      <c r="D316" s="229" t="s">
        <v>245</v>
      </c>
      <c r="E316" s="40"/>
      <c r="F316" s="230" t="s">
        <v>2601</v>
      </c>
      <c r="G316" s="40"/>
      <c r="H316" s="40"/>
      <c r="I316" s="144"/>
      <c r="J316" s="40"/>
      <c r="K316" s="40"/>
      <c r="L316" s="44"/>
      <c r="M316" s="231"/>
      <c r="N316" s="80"/>
      <c r="O316" s="80"/>
      <c r="P316" s="80"/>
      <c r="Q316" s="80"/>
      <c r="R316" s="80"/>
      <c r="S316" s="80"/>
      <c r="T316" s="81"/>
      <c r="AT316" s="18" t="s">
        <v>245</v>
      </c>
      <c r="AU316" s="18" t="s">
        <v>81</v>
      </c>
    </row>
    <row r="317" s="1" customFormat="1">
      <c r="B317" s="39"/>
      <c r="C317" s="40"/>
      <c r="D317" s="229" t="s">
        <v>247</v>
      </c>
      <c r="E317" s="40"/>
      <c r="F317" s="232" t="s">
        <v>2602</v>
      </c>
      <c r="G317" s="40"/>
      <c r="H317" s="40"/>
      <c r="I317" s="144"/>
      <c r="J317" s="40"/>
      <c r="K317" s="40"/>
      <c r="L317" s="44"/>
      <c r="M317" s="231"/>
      <c r="N317" s="80"/>
      <c r="O317" s="80"/>
      <c r="P317" s="80"/>
      <c r="Q317" s="80"/>
      <c r="R317" s="80"/>
      <c r="S317" s="80"/>
      <c r="T317" s="81"/>
      <c r="AT317" s="18" t="s">
        <v>247</v>
      </c>
      <c r="AU317" s="18" t="s">
        <v>81</v>
      </c>
    </row>
    <row r="318" s="12" customFormat="1">
      <c r="B318" s="233"/>
      <c r="C318" s="234"/>
      <c r="D318" s="229" t="s">
        <v>249</v>
      </c>
      <c r="E318" s="235" t="s">
        <v>19</v>
      </c>
      <c r="F318" s="236" t="s">
        <v>3081</v>
      </c>
      <c r="G318" s="234"/>
      <c r="H318" s="237">
        <v>6.4329999999999998</v>
      </c>
      <c r="I318" s="238"/>
      <c r="J318" s="234"/>
      <c r="K318" s="234"/>
      <c r="L318" s="239"/>
      <c r="M318" s="240"/>
      <c r="N318" s="241"/>
      <c r="O318" s="241"/>
      <c r="P318" s="241"/>
      <c r="Q318" s="241"/>
      <c r="R318" s="241"/>
      <c r="S318" s="241"/>
      <c r="T318" s="242"/>
      <c r="AT318" s="243" t="s">
        <v>249</v>
      </c>
      <c r="AU318" s="243" t="s">
        <v>81</v>
      </c>
      <c r="AV318" s="12" t="s">
        <v>81</v>
      </c>
      <c r="AW318" s="12" t="s">
        <v>33</v>
      </c>
      <c r="AX318" s="12" t="s">
        <v>72</v>
      </c>
      <c r="AY318" s="243" t="s">
        <v>236</v>
      </c>
    </row>
    <row r="319" s="12" customFormat="1">
      <c r="B319" s="233"/>
      <c r="C319" s="234"/>
      <c r="D319" s="229" t="s">
        <v>249</v>
      </c>
      <c r="E319" s="235" t="s">
        <v>19</v>
      </c>
      <c r="F319" s="236" t="s">
        <v>3082</v>
      </c>
      <c r="G319" s="234"/>
      <c r="H319" s="237">
        <v>4.3200000000000003</v>
      </c>
      <c r="I319" s="238"/>
      <c r="J319" s="234"/>
      <c r="K319" s="234"/>
      <c r="L319" s="239"/>
      <c r="M319" s="240"/>
      <c r="N319" s="241"/>
      <c r="O319" s="241"/>
      <c r="P319" s="241"/>
      <c r="Q319" s="241"/>
      <c r="R319" s="241"/>
      <c r="S319" s="241"/>
      <c r="T319" s="242"/>
      <c r="AT319" s="243" t="s">
        <v>249</v>
      </c>
      <c r="AU319" s="243" t="s">
        <v>81</v>
      </c>
      <c r="AV319" s="12" t="s">
        <v>81</v>
      </c>
      <c r="AW319" s="12" t="s">
        <v>33</v>
      </c>
      <c r="AX319" s="12" t="s">
        <v>72</v>
      </c>
      <c r="AY319" s="243" t="s">
        <v>236</v>
      </c>
    </row>
    <row r="320" s="15" customFormat="1">
      <c r="B320" s="283"/>
      <c r="C320" s="284"/>
      <c r="D320" s="229" t="s">
        <v>249</v>
      </c>
      <c r="E320" s="285" t="s">
        <v>19</v>
      </c>
      <c r="F320" s="286" t="s">
        <v>2130</v>
      </c>
      <c r="G320" s="284"/>
      <c r="H320" s="287">
        <v>10.753</v>
      </c>
      <c r="I320" s="288"/>
      <c r="J320" s="284"/>
      <c r="K320" s="284"/>
      <c r="L320" s="289"/>
      <c r="M320" s="290"/>
      <c r="N320" s="291"/>
      <c r="O320" s="291"/>
      <c r="P320" s="291"/>
      <c r="Q320" s="291"/>
      <c r="R320" s="291"/>
      <c r="S320" s="291"/>
      <c r="T320" s="292"/>
      <c r="AT320" s="293" t="s">
        <v>249</v>
      </c>
      <c r="AU320" s="293" t="s">
        <v>81</v>
      </c>
      <c r="AV320" s="15" t="s">
        <v>243</v>
      </c>
      <c r="AW320" s="15" t="s">
        <v>33</v>
      </c>
      <c r="AX320" s="15" t="s">
        <v>79</v>
      </c>
      <c r="AY320" s="293" t="s">
        <v>236</v>
      </c>
    </row>
    <row r="321" s="11" customFormat="1" ht="22.8" customHeight="1">
      <c r="B321" s="201"/>
      <c r="C321" s="202"/>
      <c r="D321" s="203" t="s">
        <v>71</v>
      </c>
      <c r="E321" s="215" t="s">
        <v>310</v>
      </c>
      <c r="F321" s="215" t="s">
        <v>451</v>
      </c>
      <c r="G321" s="202"/>
      <c r="H321" s="202"/>
      <c r="I321" s="205"/>
      <c r="J321" s="216">
        <f>BK321</f>
        <v>0</v>
      </c>
      <c r="K321" s="202"/>
      <c r="L321" s="207"/>
      <c r="M321" s="208"/>
      <c r="N321" s="209"/>
      <c r="O321" s="209"/>
      <c r="P321" s="210">
        <f>SUM(P322:P390)</f>
        <v>0</v>
      </c>
      <c r="Q321" s="209"/>
      <c r="R321" s="210">
        <f>SUM(R322:R390)</f>
        <v>12.9611377</v>
      </c>
      <c r="S321" s="209"/>
      <c r="T321" s="211">
        <f>SUM(T322:T390)</f>
        <v>0</v>
      </c>
      <c r="AR321" s="212" t="s">
        <v>79</v>
      </c>
      <c r="AT321" s="213" t="s">
        <v>71</v>
      </c>
      <c r="AU321" s="213" t="s">
        <v>79</v>
      </c>
      <c r="AY321" s="212" t="s">
        <v>236</v>
      </c>
      <c r="BK321" s="214">
        <f>SUM(BK322:BK390)</f>
        <v>0</v>
      </c>
    </row>
    <row r="322" s="1" customFormat="1" ht="16.5" customHeight="1">
      <c r="B322" s="39"/>
      <c r="C322" s="217" t="s">
        <v>607</v>
      </c>
      <c r="D322" s="217" t="s">
        <v>238</v>
      </c>
      <c r="E322" s="218" t="s">
        <v>2635</v>
      </c>
      <c r="F322" s="219" t="s">
        <v>2636</v>
      </c>
      <c r="G322" s="220" t="s">
        <v>318</v>
      </c>
      <c r="H322" s="221">
        <v>21.443999999999999</v>
      </c>
      <c r="I322" s="222"/>
      <c r="J322" s="223">
        <f>ROUND(I322*H322,2)</f>
        <v>0</v>
      </c>
      <c r="K322" s="219" t="s">
        <v>242</v>
      </c>
      <c r="L322" s="44"/>
      <c r="M322" s="224" t="s">
        <v>19</v>
      </c>
      <c r="N322" s="225" t="s">
        <v>43</v>
      </c>
      <c r="O322" s="80"/>
      <c r="P322" s="226">
        <f>O322*H322</f>
        <v>0</v>
      </c>
      <c r="Q322" s="226">
        <v>0.051049999999999998</v>
      </c>
      <c r="R322" s="226">
        <f>Q322*H322</f>
        <v>1.0947161999999999</v>
      </c>
      <c r="S322" s="226">
        <v>0</v>
      </c>
      <c r="T322" s="227">
        <f>S322*H322</f>
        <v>0</v>
      </c>
      <c r="AR322" s="18" t="s">
        <v>243</v>
      </c>
      <c r="AT322" s="18" t="s">
        <v>238</v>
      </c>
      <c r="AU322" s="18" t="s">
        <v>81</v>
      </c>
      <c r="AY322" s="18" t="s">
        <v>236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79</v>
      </c>
      <c r="BK322" s="228">
        <f>ROUND(I322*H322,2)</f>
        <v>0</v>
      </c>
      <c r="BL322" s="18" t="s">
        <v>243</v>
      </c>
      <c r="BM322" s="18" t="s">
        <v>3083</v>
      </c>
    </row>
    <row r="323" s="1" customFormat="1">
      <c r="B323" s="39"/>
      <c r="C323" s="40"/>
      <c r="D323" s="229" t="s">
        <v>245</v>
      </c>
      <c r="E323" s="40"/>
      <c r="F323" s="230" t="s">
        <v>2638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245</v>
      </c>
      <c r="AU323" s="18" t="s">
        <v>81</v>
      </c>
    </row>
    <row r="324" s="1" customFormat="1">
      <c r="B324" s="39"/>
      <c r="C324" s="40"/>
      <c r="D324" s="229" t="s">
        <v>247</v>
      </c>
      <c r="E324" s="40"/>
      <c r="F324" s="232" t="s">
        <v>3084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247</v>
      </c>
      <c r="AU324" s="18" t="s">
        <v>81</v>
      </c>
    </row>
    <row r="325" s="12" customFormat="1">
      <c r="B325" s="233"/>
      <c r="C325" s="234"/>
      <c r="D325" s="229" t="s">
        <v>249</v>
      </c>
      <c r="E325" s="235" t="s">
        <v>19</v>
      </c>
      <c r="F325" s="236" t="s">
        <v>3085</v>
      </c>
      <c r="G325" s="234"/>
      <c r="H325" s="237">
        <v>21.443999999999999</v>
      </c>
      <c r="I325" s="238"/>
      <c r="J325" s="234"/>
      <c r="K325" s="234"/>
      <c r="L325" s="239"/>
      <c r="M325" s="240"/>
      <c r="N325" s="241"/>
      <c r="O325" s="241"/>
      <c r="P325" s="241"/>
      <c r="Q325" s="241"/>
      <c r="R325" s="241"/>
      <c r="S325" s="241"/>
      <c r="T325" s="242"/>
      <c r="AT325" s="243" t="s">
        <v>249</v>
      </c>
      <c r="AU325" s="243" t="s">
        <v>81</v>
      </c>
      <c r="AV325" s="12" t="s">
        <v>81</v>
      </c>
      <c r="AW325" s="12" t="s">
        <v>33</v>
      </c>
      <c r="AX325" s="12" t="s">
        <v>79</v>
      </c>
      <c r="AY325" s="243" t="s">
        <v>236</v>
      </c>
    </row>
    <row r="326" s="1" customFormat="1" ht="16.5" customHeight="1">
      <c r="B326" s="39"/>
      <c r="C326" s="217" t="s">
        <v>613</v>
      </c>
      <c r="D326" s="217" t="s">
        <v>238</v>
      </c>
      <c r="E326" s="218" t="s">
        <v>3086</v>
      </c>
      <c r="F326" s="219" t="s">
        <v>3087</v>
      </c>
      <c r="G326" s="220" t="s">
        <v>318</v>
      </c>
      <c r="H326" s="221">
        <v>14.4</v>
      </c>
      <c r="I326" s="222"/>
      <c r="J326" s="223">
        <f>ROUND(I326*H326,2)</f>
        <v>0</v>
      </c>
      <c r="K326" s="219" t="s">
        <v>19</v>
      </c>
      <c r="L326" s="44"/>
      <c r="M326" s="224" t="s">
        <v>19</v>
      </c>
      <c r="N326" s="225" t="s">
        <v>43</v>
      </c>
      <c r="O326" s="80"/>
      <c r="P326" s="226">
        <f>O326*H326</f>
        <v>0</v>
      </c>
      <c r="Q326" s="226">
        <v>0.051049999999999998</v>
      </c>
      <c r="R326" s="226">
        <f>Q326*H326</f>
        <v>0.73512</v>
      </c>
      <c r="S326" s="226">
        <v>0</v>
      </c>
      <c r="T326" s="227">
        <f>S326*H326</f>
        <v>0</v>
      </c>
      <c r="AR326" s="18" t="s">
        <v>243</v>
      </c>
      <c r="AT326" s="18" t="s">
        <v>238</v>
      </c>
      <c r="AU326" s="18" t="s">
        <v>81</v>
      </c>
      <c r="AY326" s="18" t="s">
        <v>236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79</v>
      </c>
      <c r="BK326" s="228">
        <f>ROUND(I326*H326,2)</f>
        <v>0</v>
      </c>
      <c r="BL326" s="18" t="s">
        <v>243</v>
      </c>
      <c r="BM326" s="18" t="s">
        <v>3088</v>
      </c>
    </row>
    <row r="327" s="1" customFormat="1">
      <c r="B327" s="39"/>
      <c r="C327" s="40"/>
      <c r="D327" s="229" t="s">
        <v>245</v>
      </c>
      <c r="E327" s="40"/>
      <c r="F327" s="230" t="s">
        <v>3089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245</v>
      </c>
      <c r="AU327" s="18" t="s">
        <v>81</v>
      </c>
    </row>
    <row r="328" s="1" customFormat="1">
      <c r="B328" s="39"/>
      <c r="C328" s="40"/>
      <c r="D328" s="229" t="s">
        <v>247</v>
      </c>
      <c r="E328" s="40"/>
      <c r="F328" s="232" t="s">
        <v>3090</v>
      </c>
      <c r="G328" s="40"/>
      <c r="H328" s="40"/>
      <c r="I328" s="144"/>
      <c r="J328" s="40"/>
      <c r="K328" s="40"/>
      <c r="L328" s="44"/>
      <c r="M328" s="231"/>
      <c r="N328" s="80"/>
      <c r="O328" s="80"/>
      <c r="P328" s="80"/>
      <c r="Q328" s="80"/>
      <c r="R328" s="80"/>
      <c r="S328" s="80"/>
      <c r="T328" s="81"/>
      <c r="AT328" s="18" t="s">
        <v>247</v>
      </c>
      <c r="AU328" s="18" t="s">
        <v>81</v>
      </c>
    </row>
    <row r="329" s="12" customFormat="1">
      <c r="B329" s="233"/>
      <c r="C329" s="234"/>
      <c r="D329" s="229" t="s">
        <v>249</v>
      </c>
      <c r="E329" s="235" t="s">
        <v>19</v>
      </c>
      <c r="F329" s="236" t="s">
        <v>3091</v>
      </c>
      <c r="G329" s="234"/>
      <c r="H329" s="237">
        <v>14.4</v>
      </c>
      <c r="I329" s="238"/>
      <c r="J329" s="234"/>
      <c r="K329" s="234"/>
      <c r="L329" s="239"/>
      <c r="M329" s="240"/>
      <c r="N329" s="241"/>
      <c r="O329" s="241"/>
      <c r="P329" s="241"/>
      <c r="Q329" s="241"/>
      <c r="R329" s="241"/>
      <c r="S329" s="241"/>
      <c r="T329" s="242"/>
      <c r="AT329" s="243" t="s">
        <v>249</v>
      </c>
      <c r="AU329" s="243" t="s">
        <v>81</v>
      </c>
      <c r="AV329" s="12" t="s">
        <v>81</v>
      </c>
      <c r="AW329" s="12" t="s">
        <v>33</v>
      </c>
      <c r="AX329" s="12" t="s">
        <v>79</v>
      </c>
      <c r="AY329" s="243" t="s">
        <v>236</v>
      </c>
    </row>
    <row r="330" s="1" customFormat="1" ht="16.5" customHeight="1">
      <c r="B330" s="39"/>
      <c r="C330" s="217" t="s">
        <v>619</v>
      </c>
      <c r="D330" s="217" t="s">
        <v>238</v>
      </c>
      <c r="E330" s="218" t="s">
        <v>3092</v>
      </c>
      <c r="F330" s="219" t="s">
        <v>3093</v>
      </c>
      <c r="G330" s="220" t="s">
        <v>276</v>
      </c>
      <c r="H330" s="221">
        <v>2</v>
      </c>
      <c r="I330" s="222"/>
      <c r="J330" s="223">
        <f>ROUND(I330*H330,2)</f>
        <v>0</v>
      </c>
      <c r="K330" s="219" t="s">
        <v>242</v>
      </c>
      <c r="L330" s="44"/>
      <c r="M330" s="224" t="s">
        <v>19</v>
      </c>
      <c r="N330" s="225" t="s">
        <v>43</v>
      </c>
      <c r="O330" s="80"/>
      <c r="P330" s="226">
        <f>O330*H330</f>
        <v>0</v>
      </c>
      <c r="Q330" s="226">
        <v>0.044049999999999999</v>
      </c>
      <c r="R330" s="226">
        <f>Q330*H330</f>
        <v>0.088099999999999998</v>
      </c>
      <c r="S330" s="226">
        <v>0</v>
      </c>
      <c r="T330" s="227">
        <f>S330*H330</f>
        <v>0</v>
      </c>
      <c r="AR330" s="18" t="s">
        <v>243</v>
      </c>
      <c r="AT330" s="18" t="s">
        <v>238</v>
      </c>
      <c r="AU330" s="18" t="s">
        <v>81</v>
      </c>
      <c r="AY330" s="18" t="s">
        <v>236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18" t="s">
        <v>79</v>
      </c>
      <c r="BK330" s="228">
        <f>ROUND(I330*H330,2)</f>
        <v>0</v>
      </c>
      <c r="BL330" s="18" t="s">
        <v>243</v>
      </c>
      <c r="BM330" s="18" t="s">
        <v>3094</v>
      </c>
    </row>
    <row r="331" s="1" customFormat="1">
      <c r="B331" s="39"/>
      <c r="C331" s="40"/>
      <c r="D331" s="229" t="s">
        <v>245</v>
      </c>
      <c r="E331" s="40"/>
      <c r="F331" s="230" t="s">
        <v>3095</v>
      </c>
      <c r="G331" s="40"/>
      <c r="H331" s="40"/>
      <c r="I331" s="144"/>
      <c r="J331" s="40"/>
      <c r="K331" s="40"/>
      <c r="L331" s="44"/>
      <c r="M331" s="231"/>
      <c r="N331" s="80"/>
      <c r="O331" s="80"/>
      <c r="P331" s="80"/>
      <c r="Q331" s="80"/>
      <c r="R331" s="80"/>
      <c r="S331" s="80"/>
      <c r="T331" s="81"/>
      <c r="AT331" s="18" t="s">
        <v>245</v>
      </c>
      <c r="AU331" s="18" t="s">
        <v>81</v>
      </c>
    </row>
    <row r="332" s="1" customFormat="1" ht="16.5" customHeight="1">
      <c r="B332" s="39"/>
      <c r="C332" s="217" t="s">
        <v>622</v>
      </c>
      <c r="D332" s="217" t="s">
        <v>238</v>
      </c>
      <c r="E332" s="218" t="s">
        <v>3096</v>
      </c>
      <c r="F332" s="219" t="s">
        <v>3097</v>
      </c>
      <c r="G332" s="220" t="s">
        <v>318</v>
      </c>
      <c r="H332" s="221">
        <v>14.4</v>
      </c>
      <c r="I332" s="222"/>
      <c r="J332" s="223">
        <f>ROUND(I332*H332,2)</f>
        <v>0</v>
      </c>
      <c r="K332" s="219" t="s">
        <v>242</v>
      </c>
      <c r="L332" s="44"/>
      <c r="M332" s="224" t="s">
        <v>19</v>
      </c>
      <c r="N332" s="225" t="s">
        <v>43</v>
      </c>
      <c r="O332" s="80"/>
      <c r="P332" s="226">
        <f>O332*H332</f>
        <v>0</v>
      </c>
      <c r="Q332" s="226">
        <v>0.14066999999999999</v>
      </c>
      <c r="R332" s="226">
        <f>Q332*H332</f>
        <v>2.0256479999999999</v>
      </c>
      <c r="S332" s="226">
        <v>0</v>
      </c>
      <c r="T332" s="227">
        <f>S332*H332</f>
        <v>0</v>
      </c>
      <c r="AR332" s="18" t="s">
        <v>243</v>
      </c>
      <c r="AT332" s="18" t="s">
        <v>238</v>
      </c>
      <c r="AU332" s="18" t="s">
        <v>81</v>
      </c>
      <c r="AY332" s="18" t="s">
        <v>236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79</v>
      </c>
      <c r="BK332" s="228">
        <f>ROUND(I332*H332,2)</f>
        <v>0</v>
      </c>
      <c r="BL332" s="18" t="s">
        <v>243</v>
      </c>
      <c r="BM332" s="18" t="s">
        <v>3098</v>
      </c>
    </row>
    <row r="333" s="1" customFormat="1">
      <c r="B333" s="39"/>
      <c r="C333" s="40"/>
      <c r="D333" s="229" t="s">
        <v>245</v>
      </c>
      <c r="E333" s="40"/>
      <c r="F333" s="230" t="s">
        <v>3099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245</v>
      </c>
      <c r="AU333" s="18" t="s">
        <v>81</v>
      </c>
    </row>
    <row r="334" s="12" customFormat="1">
      <c r="B334" s="233"/>
      <c r="C334" s="234"/>
      <c r="D334" s="229" t="s">
        <v>249</v>
      </c>
      <c r="E334" s="235" t="s">
        <v>19</v>
      </c>
      <c r="F334" s="236" t="s">
        <v>3100</v>
      </c>
      <c r="G334" s="234"/>
      <c r="H334" s="237">
        <v>14.4</v>
      </c>
      <c r="I334" s="238"/>
      <c r="J334" s="234"/>
      <c r="K334" s="234"/>
      <c r="L334" s="239"/>
      <c r="M334" s="240"/>
      <c r="N334" s="241"/>
      <c r="O334" s="241"/>
      <c r="P334" s="241"/>
      <c r="Q334" s="241"/>
      <c r="R334" s="241"/>
      <c r="S334" s="241"/>
      <c r="T334" s="242"/>
      <c r="AT334" s="243" t="s">
        <v>249</v>
      </c>
      <c r="AU334" s="243" t="s">
        <v>81</v>
      </c>
      <c r="AV334" s="12" t="s">
        <v>81</v>
      </c>
      <c r="AW334" s="12" t="s">
        <v>33</v>
      </c>
      <c r="AX334" s="12" t="s">
        <v>79</v>
      </c>
      <c r="AY334" s="243" t="s">
        <v>236</v>
      </c>
    </row>
    <row r="335" s="1" customFormat="1" ht="16.5" customHeight="1">
      <c r="B335" s="39"/>
      <c r="C335" s="260" t="s">
        <v>626</v>
      </c>
      <c r="D335" s="260" t="s">
        <v>680</v>
      </c>
      <c r="E335" s="261" t="s">
        <v>2654</v>
      </c>
      <c r="F335" s="262" t="s">
        <v>2655</v>
      </c>
      <c r="G335" s="263" t="s">
        <v>318</v>
      </c>
      <c r="H335" s="264">
        <v>14.4</v>
      </c>
      <c r="I335" s="265"/>
      <c r="J335" s="266">
        <f>ROUND(I335*H335,2)</f>
        <v>0</v>
      </c>
      <c r="K335" s="262" t="s">
        <v>19</v>
      </c>
      <c r="L335" s="267"/>
      <c r="M335" s="268" t="s">
        <v>19</v>
      </c>
      <c r="N335" s="269" t="s">
        <v>43</v>
      </c>
      <c r="O335" s="80"/>
      <c r="P335" s="226">
        <f>O335*H335</f>
        <v>0</v>
      </c>
      <c r="Q335" s="226">
        <v>0.104</v>
      </c>
      <c r="R335" s="226">
        <f>Q335*H335</f>
        <v>1.4976</v>
      </c>
      <c r="S335" s="226">
        <v>0</v>
      </c>
      <c r="T335" s="227">
        <f>S335*H335</f>
        <v>0</v>
      </c>
      <c r="AR335" s="18" t="s">
        <v>305</v>
      </c>
      <c r="AT335" s="18" t="s">
        <v>680</v>
      </c>
      <c r="AU335" s="18" t="s">
        <v>81</v>
      </c>
      <c r="AY335" s="18" t="s">
        <v>236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79</v>
      </c>
      <c r="BK335" s="228">
        <f>ROUND(I335*H335,2)</f>
        <v>0</v>
      </c>
      <c r="BL335" s="18" t="s">
        <v>243</v>
      </c>
      <c r="BM335" s="18" t="s">
        <v>3101</v>
      </c>
    </row>
    <row r="336" s="1" customFormat="1">
      <c r="B336" s="39"/>
      <c r="C336" s="40"/>
      <c r="D336" s="229" t="s">
        <v>245</v>
      </c>
      <c r="E336" s="40"/>
      <c r="F336" s="230" t="s">
        <v>2655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245</v>
      </c>
      <c r="AU336" s="18" t="s">
        <v>81</v>
      </c>
    </row>
    <row r="337" s="1" customFormat="1" ht="16.5" customHeight="1">
      <c r="B337" s="39"/>
      <c r="C337" s="217" t="s">
        <v>633</v>
      </c>
      <c r="D337" s="217" t="s">
        <v>238</v>
      </c>
      <c r="E337" s="218" t="s">
        <v>2647</v>
      </c>
      <c r="F337" s="219" t="s">
        <v>2648</v>
      </c>
      <c r="G337" s="220" t="s">
        <v>318</v>
      </c>
      <c r="H337" s="221">
        <v>21.443999999999999</v>
      </c>
      <c r="I337" s="222"/>
      <c r="J337" s="223">
        <f>ROUND(I337*H337,2)</f>
        <v>0</v>
      </c>
      <c r="K337" s="219" t="s">
        <v>242</v>
      </c>
      <c r="L337" s="44"/>
      <c r="M337" s="224" t="s">
        <v>19</v>
      </c>
      <c r="N337" s="225" t="s">
        <v>43</v>
      </c>
      <c r="O337" s="80"/>
      <c r="P337" s="226">
        <f>O337*H337</f>
        <v>0</v>
      </c>
      <c r="Q337" s="226">
        <v>0.041250000000000002</v>
      </c>
      <c r="R337" s="226">
        <f>Q337*H337</f>
        <v>0.88456500000000005</v>
      </c>
      <c r="S337" s="226">
        <v>0</v>
      </c>
      <c r="T337" s="227">
        <f>S337*H337</f>
        <v>0</v>
      </c>
      <c r="AR337" s="18" t="s">
        <v>243</v>
      </c>
      <c r="AT337" s="18" t="s">
        <v>238</v>
      </c>
      <c r="AU337" s="18" t="s">
        <v>81</v>
      </c>
      <c r="AY337" s="18" t="s">
        <v>236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8" t="s">
        <v>79</v>
      </c>
      <c r="BK337" s="228">
        <f>ROUND(I337*H337,2)</f>
        <v>0</v>
      </c>
      <c r="BL337" s="18" t="s">
        <v>243</v>
      </c>
      <c r="BM337" s="18" t="s">
        <v>3102</v>
      </c>
    </row>
    <row r="338" s="1" customFormat="1">
      <c r="B338" s="39"/>
      <c r="C338" s="40"/>
      <c r="D338" s="229" t="s">
        <v>245</v>
      </c>
      <c r="E338" s="40"/>
      <c r="F338" s="230" t="s">
        <v>2650</v>
      </c>
      <c r="G338" s="40"/>
      <c r="H338" s="40"/>
      <c r="I338" s="144"/>
      <c r="J338" s="40"/>
      <c r="K338" s="40"/>
      <c r="L338" s="44"/>
      <c r="M338" s="231"/>
      <c r="N338" s="80"/>
      <c r="O338" s="80"/>
      <c r="P338" s="80"/>
      <c r="Q338" s="80"/>
      <c r="R338" s="80"/>
      <c r="S338" s="80"/>
      <c r="T338" s="81"/>
      <c r="AT338" s="18" t="s">
        <v>245</v>
      </c>
      <c r="AU338" s="18" t="s">
        <v>81</v>
      </c>
    </row>
    <row r="339" s="1" customFormat="1">
      <c r="B339" s="39"/>
      <c r="C339" s="40"/>
      <c r="D339" s="229" t="s">
        <v>247</v>
      </c>
      <c r="E339" s="40"/>
      <c r="F339" s="232" t="s">
        <v>3103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247</v>
      </c>
      <c r="AU339" s="18" t="s">
        <v>81</v>
      </c>
    </row>
    <row r="340" s="12" customFormat="1">
      <c r="B340" s="233"/>
      <c r="C340" s="234"/>
      <c r="D340" s="229" t="s">
        <v>249</v>
      </c>
      <c r="E340" s="235" t="s">
        <v>19</v>
      </c>
      <c r="F340" s="236" t="s">
        <v>3104</v>
      </c>
      <c r="G340" s="234"/>
      <c r="H340" s="237">
        <v>21.443999999999999</v>
      </c>
      <c r="I340" s="238"/>
      <c r="J340" s="234"/>
      <c r="K340" s="234"/>
      <c r="L340" s="239"/>
      <c r="M340" s="240"/>
      <c r="N340" s="241"/>
      <c r="O340" s="241"/>
      <c r="P340" s="241"/>
      <c r="Q340" s="241"/>
      <c r="R340" s="241"/>
      <c r="S340" s="241"/>
      <c r="T340" s="242"/>
      <c r="AT340" s="243" t="s">
        <v>249</v>
      </c>
      <c r="AU340" s="243" t="s">
        <v>81</v>
      </c>
      <c r="AV340" s="12" t="s">
        <v>81</v>
      </c>
      <c r="AW340" s="12" t="s">
        <v>33</v>
      </c>
      <c r="AX340" s="12" t="s">
        <v>79</v>
      </c>
      <c r="AY340" s="243" t="s">
        <v>236</v>
      </c>
    </row>
    <row r="341" s="1" customFormat="1" ht="16.5" customHeight="1">
      <c r="B341" s="39"/>
      <c r="C341" s="260" t="s">
        <v>636</v>
      </c>
      <c r="D341" s="260" t="s">
        <v>680</v>
      </c>
      <c r="E341" s="261" t="s">
        <v>2654</v>
      </c>
      <c r="F341" s="262" t="s">
        <v>2655</v>
      </c>
      <c r="G341" s="263" t="s">
        <v>318</v>
      </c>
      <c r="H341" s="264">
        <v>21.443999999999999</v>
      </c>
      <c r="I341" s="265"/>
      <c r="J341" s="266">
        <f>ROUND(I341*H341,2)</f>
        <v>0</v>
      </c>
      <c r="K341" s="262" t="s">
        <v>19</v>
      </c>
      <c r="L341" s="267"/>
      <c r="M341" s="268" t="s">
        <v>19</v>
      </c>
      <c r="N341" s="269" t="s">
        <v>43</v>
      </c>
      <c r="O341" s="80"/>
      <c r="P341" s="226">
        <f>O341*H341</f>
        <v>0</v>
      </c>
      <c r="Q341" s="226">
        <v>0.104</v>
      </c>
      <c r="R341" s="226">
        <f>Q341*H341</f>
        <v>2.2301759999999997</v>
      </c>
      <c r="S341" s="226">
        <v>0</v>
      </c>
      <c r="T341" s="227">
        <f>S341*H341</f>
        <v>0</v>
      </c>
      <c r="AR341" s="18" t="s">
        <v>305</v>
      </c>
      <c r="AT341" s="18" t="s">
        <v>680</v>
      </c>
      <c r="AU341" s="18" t="s">
        <v>81</v>
      </c>
      <c r="AY341" s="18" t="s">
        <v>236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79</v>
      </c>
      <c r="BK341" s="228">
        <f>ROUND(I341*H341,2)</f>
        <v>0</v>
      </c>
      <c r="BL341" s="18" t="s">
        <v>243</v>
      </c>
      <c r="BM341" s="18" t="s">
        <v>3105</v>
      </c>
    </row>
    <row r="342" s="1" customFormat="1">
      <c r="B342" s="39"/>
      <c r="C342" s="40"/>
      <c r="D342" s="229" t="s">
        <v>245</v>
      </c>
      <c r="E342" s="40"/>
      <c r="F342" s="230" t="s">
        <v>2655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245</v>
      </c>
      <c r="AU342" s="18" t="s">
        <v>81</v>
      </c>
    </row>
    <row r="343" s="1" customFormat="1" ht="16.5" customHeight="1">
      <c r="B343" s="39"/>
      <c r="C343" s="217" t="s">
        <v>640</v>
      </c>
      <c r="D343" s="217" t="s">
        <v>238</v>
      </c>
      <c r="E343" s="218" t="s">
        <v>3106</v>
      </c>
      <c r="F343" s="219" t="s">
        <v>3107</v>
      </c>
      <c r="G343" s="220" t="s">
        <v>241</v>
      </c>
      <c r="H343" s="221">
        <v>1.8720000000000001</v>
      </c>
      <c r="I343" s="222"/>
      <c r="J343" s="223">
        <f>ROUND(I343*H343,2)</f>
        <v>0</v>
      </c>
      <c r="K343" s="219" t="s">
        <v>242</v>
      </c>
      <c r="L343" s="44"/>
      <c r="M343" s="224" t="s">
        <v>19</v>
      </c>
      <c r="N343" s="225" t="s">
        <v>43</v>
      </c>
      <c r="O343" s="80"/>
      <c r="P343" s="226">
        <f>O343*H343</f>
        <v>0</v>
      </c>
      <c r="Q343" s="226">
        <v>2.2563399999999998</v>
      </c>
      <c r="R343" s="226">
        <f>Q343*H343</f>
        <v>4.2238684800000001</v>
      </c>
      <c r="S343" s="226">
        <v>0</v>
      </c>
      <c r="T343" s="227">
        <f>S343*H343</f>
        <v>0</v>
      </c>
      <c r="AR343" s="18" t="s">
        <v>243</v>
      </c>
      <c r="AT343" s="18" t="s">
        <v>238</v>
      </c>
      <c r="AU343" s="18" t="s">
        <v>81</v>
      </c>
      <c r="AY343" s="18" t="s">
        <v>236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8" t="s">
        <v>79</v>
      </c>
      <c r="BK343" s="228">
        <f>ROUND(I343*H343,2)</f>
        <v>0</v>
      </c>
      <c r="BL343" s="18" t="s">
        <v>243</v>
      </c>
      <c r="BM343" s="18" t="s">
        <v>3108</v>
      </c>
    </row>
    <row r="344" s="1" customFormat="1">
      <c r="B344" s="39"/>
      <c r="C344" s="40"/>
      <c r="D344" s="229" t="s">
        <v>245</v>
      </c>
      <c r="E344" s="40"/>
      <c r="F344" s="230" t="s">
        <v>3109</v>
      </c>
      <c r="G344" s="40"/>
      <c r="H344" s="40"/>
      <c r="I344" s="144"/>
      <c r="J344" s="40"/>
      <c r="K344" s="40"/>
      <c r="L344" s="44"/>
      <c r="M344" s="231"/>
      <c r="N344" s="80"/>
      <c r="O344" s="80"/>
      <c r="P344" s="80"/>
      <c r="Q344" s="80"/>
      <c r="R344" s="80"/>
      <c r="S344" s="80"/>
      <c r="T344" s="81"/>
      <c r="AT344" s="18" t="s">
        <v>245</v>
      </c>
      <c r="AU344" s="18" t="s">
        <v>81</v>
      </c>
    </row>
    <row r="345" s="1" customFormat="1">
      <c r="B345" s="39"/>
      <c r="C345" s="40"/>
      <c r="D345" s="229" t="s">
        <v>247</v>
      </c>
      <c r="E345" s="40"/>
      <c r="F345" s="232" t="s">
        <v>3110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247</v>
      </c>
      <c r="AU345" s="18" t="s">
        <v>81</v>
      </c>
    </row>
    <row r="346" s="12" customFormat="1">
      <c r="B346" s="233"/>
      <c r="C346" s="234"/>
      <c r="D346" s="229" t="s">
        <v>249</v>
      </c>
      <c r="E346" s="235" t="s">
        <v>19</v>
      </c>
      <c r="F346" s="236" t="s">
        <v>3111</v>
      </c>
      <c r="G346" s="234"/>
      <c r="H346" s="237">
        <v>1.8720000000000001</v>
      </c>
      <c r="I346" s="238"/>
      <c r="J346" s="234"/>
      <c r="K346" s="234"/>
      <c r="L346" s="239"/>
      <c r="M346" s="240"/>
      <c r="N346" s="241"/>
      <c r="O346" s="241"/>
      <c r="P346" s="241"/>
      <c r="Q346" s="241"/>
      <c r="R346" s="241"/>
      <c r="S346" s="241"/>
      <c r="T346" s="242"/>
      <c r="AT346" s="243" t="s">
        <v>249</v>
      </c>
      <c r="AU346" s="243" t="s">
        <v>81</v>
      </c>
      <c r="AV346" s="12" t="s">
        <v>81</v>
      </c>
      <c r="AW346" s="12" t="s">
        <v>33</v>
      </c>
      <c r="AX346" s="12" t="s">
        <v>79</v>
      </c>
      <c r="AY346" s="243" t="s">
        <v>236</v>
      </c>
    </row>
    <row r="347" s="1" customFormat="1" ht="16.5" customHeight="1">
      <c r="B347" s="39"/>
      <c r="C347" s="217" t="s">
        <v>645</v>
      </c>
      <c r="D347" s="217" t="s">
        <v>238</v>
      </c>
      <c r="E347" s="218" t="s">
        <v>3112</v>
      </c>
      <c r="F347" s="219" t="s">
        <v>3113</v>
      </c>
      <c r="G347" s="220" t="s">
        <v>264</v>
      </c>
      <c r="H347" s="221">
        <v>4.0359999999999996</v>
      </c>
      <c r="I347" s="222"/>
      <c r="J347" s="223">
        <f>ROUND(I347*H347,2)</f>
        <v>0</v>
      </c>
      <c r="K347" s="219" t="s">
        <v>242</v>
      </c>
      <c r="L347" s="44"/>
      <c r="M347" s="224" t="s">
        <v>19</v>
      </c>
      <c r="N347" s="225" t="s">
        <v>43</v>
      </c>
      <c r="O347" s="80"/>
      <c r="P347" s="226">
        <f>O347*H347</f>
        <v>0</v>
      </c>
      <c r="Q347" s="226">
        <v>0.00063000000000000003</v>
      </c>
      <c r="R347" s="226">
        <f>Q347*H347</f>
        <v>0.0025426799999999999</v>
      </c>
      <c r="S347" s="226">
        <v>0</v>
      </c>
      <c r="T347" s="227">
        <f>S347*H347</f>
        <v>0</v>
      </c>
      <c r="AR347" s="18" t="s">
        <v>243</v>
      </c>
      <c r="AT347" s="18" t="s">
        <v>238</v>
      </c>
      <c r="AU347" s="18" t="s">
        <v>81</v>
      </c>
      <c r="AY347" s="18" t="s">
        <v>236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79</v>
      </c>
      <c r="BK347" s="228">
        <f>ROUND(I347*H347,2)</f>
        <v>0</v>
      </c>
      <c r="BL347" s="18" t="s">
        <v>243</v>
      </c>
      <c r="BM347" s="18" t="s">
        <v>3114</v>
      </c>
    </row>
    <row r="348" s="1" customFormat="1">
      <c r="B348" s="39"/>
      <c r="C348" s="40"/>
      <c r="D348" s="229" t="s">
        <v>245</v>
      </c>
      <c r="E348" s="40"/>
      <c r="F348" s="230" t="s">
        <v>3115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245</v>
      </c>
      <c r="AU348" s="18" t="s">
        <v>81</v>
      </c>
    </row>
    <row r="349" s="12" customFormat="1">
      <c r="B349" s="233"/>
      <c r="C349" s="234"/>
      <c r="D349" s="229" t="s">
        <v>249</v>
      </c>
      <c r="E349" s="235" t="s">
        <v>19</v>
      </c>
      <c r="F349" s="236" t="s">
        <v>3116</v>
      </c>
      <c r="G349" s="234"/>
      <c r="H349" s="237">
        <v>1.911</v>
      </c>
      <c r="I349" s="238"/>
      <c r="J349" s="234"/>
      <c r="K349" s="234"/>
      <c r="L349" s="239"/>
      <c r="M349" s="240"/>
      <c r="N349" s="241"/>
      <c r="O349" s="241"/>
      <c r="P349" s="241"/>
      <c r="Q349" s="241"/>
      <c r="R349" s="241"/>
      <c r="S349" s="241"/>
      <c r="T349" s="242"/>
      <c r="AT349" s="243" t="s">
        <v>249</v>
      </c>
      <c r="AU349" s="243" t="s">
        <v>81</v>
      </c>
      <c r="AV349" s="12" t="s">
        <v>81</v>
      </c>
      <c r="AW349" s="12" t="s">
        <v>33</v>
      </c>
      <c r="AX349" s="12" t="s">
        <v>72</v>
      </c>
      <c r="AY349" s="243" t="s">
        <v>236</v>
      </c>
    </row>
    <row r="350" s="12" customFormat="1">
      <c r="B350" s="233"/>
      <c r="C350" s="234"/>
      <c r="D350" s="229" t="s">
        <v>249</v>
      </c>
      <c r="E350" s="235" t="s">
        <v>19</v>
      </c>
      <c r="F350" s="236" t="s">
        <v>3117</v>
      </c>
      <c r="G350" s="234"/>
      <c r="H350" s="237">
        <v>1.5249999999999999</v>
      </c>
      <c r="I350" s="238"/>
      <c r="J350" s="234"/>
      <c r="K350" s="234"/>
      <c r="L350" s="239"/>
      <c r="M350" s="240"/>
      <c r="N350" s="241"/>
      <c r="O350" s="241"/>
      <c r="P350" s="241"/>
      <c r="Q350" s="241"/>
      <c r="R350" s="241"/>
      <c r="S350" s="241"/>
      <c r="T350" s="242"/>
      <c r="AT350" s="243" t="s">
        <v>249</v>
      </c>
      <c r="AU350" s="243" t="s">
        <v>81</v>
      </c>
      <c r="AV350" s="12" t="s">
        <v>81</v>
      </c>
      <c r="AW350" s="12" t="s">
        <v>33</v>
      </c>
      <c r="AX350" s="12" t="s">
        <v>72</v>
      </c>
      <c r="AY350" s="243" t="s">
        <v>236</v>
      </c>
    </row>
    <row r="351" s="12" customFormat="1">
      <c r="B351" s="233"/>
      <c r="C351" s="234"/>
      <c r="D351" s="229" t="s">
        <v>249</v>
      </c>
      <c r="E351" s="235" t="s">
        <v>19</v>
      </c>
      <c r="F351" s="236" t="s">
        <v>3118</v>
      </c>
      <c r="G351" s="234"/>
      <c r="H351" s="237">
        <v>0.59999999999999998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AT351" s="243" t="s">
        <v>249</v>
      </c>
      <c r="AU351" s="243" t="s">
        <v>81</v>
      </c>
      <c r="AV351" s="12" t="s">
        <v>81</v>
      </c>
      <c r="AW351" s="12" t="s">
        <v>33</v>
      </c>
      <c r="AX351" s="12" t="s">
        <v>72</v>
      </c>
      <c r="AY351" s="243" t="s">
        <v>236</v>
      </c>
    </row>
    <row r="352" s="15" customFormat="1">
      <c r="B352" s="283"/>
      <c r="C352" s="284"/>
      <c r="D352" s="229" t="s">
        <v>249</v>
      </c>
      <c r="E352" s="285" t="s">
        <v>19</v>
      </c>
      <c r="F352" s="286" t="s">
        <v>2130</v>
      </c>
      <c r="G352" s="284"/>
      <c r="H352" s="287">
        <v>4.0359999999999996</v>
      </c>
      <c r="I352" s="288"/>
      <c r="J352" s="284"/>
      <c r="K352" s="284"/>
      <c r="L352" s="289"/>
      <c r="M352" s="290"/>
      <c r="N352" s="291"/>
      <c r="O352" s="291"/>
      <c r="P352" s="291"/>
      <c r="Q352" s="291"/>
      <c r="R352" s="291"/>
      <c r="S352" s="291"/>
      <c r="T352" s="292"/>
      <c r="AT352" s="293" t="s">
        <v>249</v>
      </c>
      <c r="AU352" s="293" t="s">
        <v>81</v>
      </c>
      <c r="AV352" s="15" t="s">
        <v>243</v>
      </c>
      <c r="AW352" s="15" t="s">
        <v>33</v>
      </c>
      <c r="AX352" s="15" t="s">
        <v>79</v>
      </c>
      <c r="AY352" s="293" t="s">
        <v>236</v>
      </c>
    </row>
    <row r="353" s="1" customFormat="1" ht="16.5" customHeight="1">
      <c r="B353" s="39"/>
      <c r="C353" s="217" t="s">
        <v>647</v>
      </c>
      <c r="D353" s="217" t="s">
        <v>238</v>
      </c>
      <c r="E353" s="218" t="s">
        <v>3119</v>
      </c>
      <c r="F353" s="219" t="s">
        <v>3120</v>
      </c>
      <c r="G353" s="220" t="s">
        <v>318</v>
      </c>
      <c r="H353" s="221">
        <v>6.8710000000000004</v>
      </c>
      <c r="I353" s="222"/>
      <c r="J353" s="223">
        <f>ROUND(I353*H353,2)</f>
        <v>0</v>
      </c>
      <c r="K353" s="219" t="s">
        <v>242</v>
      </c>
      <c r="L353" s="44"/>
      <c r="M353" s="224" t="s">
        <v>19</v>
      </c>
      <c r="N353" s="225" t="s">
        <v>43</v>
      </c>
      <c r="O353" s="80"/>
      <c r="P353" s="226">
        <f>O353*H353</f>
        <v>0</v>
      </c>
      <c r="Q353" s="226">
        <v>0.0020799999999999998</v>
      </c>
      <c r="R353" s="226">
        <f>Q353*H353</f>
        <v>0.014291679999999999</v>
      </c>
      <c r="S353" s="226">
        <v>0</v>
      </c>
      <c r="T353" s="227">
        <f>S353*H353</f>
        <v>0</v>
      </c>
      <c r="AR353" s="18" t="s">
        <v>243</v>
      </c>
      <c r="AT353" s="18" t="s">
        <v>238</v>
      </c>
      <c r="AU353" s="18" t="s">
        <v>81</v>
      </c>
      <c r="AY353" s="18" t="s">
        <v>236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8" t="s">
        <v>79</v>
      </c>
      <c r="BK353" s="228">
        <f>ROUND(I353*H353,2)</f>
        <v>0</v>
      </c>
      <c r="BL353" s="18" t="s">
        <v>243</v>
      </c>
      <c r="BM353" s="18" t="s">
        <v>3121</v>
      </c>
    </row>
    <row r="354" s="1" customFormat="1">
      <c r="B354" s="39"/>
      <c r="C354" s="40"/>
      <c r="D354" s="229" t="s">
        <v>245</v>
      </c>
      <c r="E354" s="40"/>
      <c r="F354" s="230" t="s">
        <v>3122</v>
      </c>
      <c r="G354" s="40"/>
      <c r="H354" s="40"/>
      <c r="I354" s="144"/>
      <c r="J354" s="40"/>
      <c r="K354" s="40"/>
      <c r="L354" s="44"/>
      <c r="M354" s="231"/>
      <c r="N354" s="80"/>
      <c r="O354" s="80"/>
      <c r="P354" s="80"/>
      <c r="Q354" s="80"/>
      <c r="R354" s="80"/>
      <c r="S354" s="80"/>
      <c r="T354" s="81"/>
      <c r="AT354" s="18" t="s">
        <v>245</v>
      </c>
      <c r="AU354" s="18" t="s">
        <v>81</v>
      </c>
    </row>
    <row r="355" s="12" customFormat="1">
      <c r="B355" s="233"/>
      <c r="C355" s="234"/>
      <c r="D355" s="229" t="s">
        <v>249</v>
      </c>
      <c r="E355" s="235" t="s">
        <v>19</v>
      </c>
      <c r="F355" s="236" t="s">
        <v>3123</v>
      </c>
      <c r="G355" s="234"/>
      <c r="H355" s="237">
        <v>3.8220000000000001</v>
      </c>
      <c r="I355" s="238"/>
      <c r="J355" s="234"/>
      <c r="K355" s="234"/>
      <c r="L355" s="239"/>
      <c r="M355" s="240"/>
      <c r="N355" s="241"/>
      <c r="O355" s="241"/>
      <c r="P355" s="241"/>
      <c r="Q355" s="241"/>
      <c r="R355" s="241"/>
      <c r="S355" s="241"/>
      <c r="T355" s="242"/>
      <c r="AT355" s="243" t="s">
        <v>249</v>
      </c>
      <c r="AU355" s="243" t="s">
        <v>81</v>
      </c>
      <c r="AV355" s="12" t="s">
        <v>81</v>
      </c>
      <c r="AW355" s="12" t="s">
        <v>33</v>
      </c>
      <c r="AX355" s="12" t="s">
        <v>72</v>
      </c>
      <c r="AY355" s="243" t="s">
        <v>236</v>
      </c>
    </row>
    <row r="356" s="12" customFormat="1">
      <c r="B356" s="233"/>
      <c r="C356" s="234"/>
      <c r="D356" s="229" t="s">
        <v>249</v>
      </c>
      <c r="E356" s="235" t="s">
        <v>19</v>
      </c>
      <c r="F356" s="236" t="s">
        <v>3124</v>
      </c>
      <c r="G356" s="234"/>
      <c r="H356" s="237">
        <v>3.0489999999999999</v>
      </c>
      <c r="I356" s="238"/>
      <c r="J356" s="234"/>
      <c r="K356" s="234"/>
      <c r="L356" s="239"/>
      <c r="M356" s="240"/>
      <c r="N356" s="241"/>
      <c r="O356" s="241"/>
      <c r="P356" s="241"/>
      <c r="Q356" s="241"/>
      <c r="R356" s="241"/>
      <c r="S356" s="241"/>
      <c r="T356" s="242"/>
      <c r="AT356" s="243" t="s">
        <v>249</v>
      </c>
      <c r="AU356" s="243" t="s">
        <v>81</v>
      </c>
      <c r="AV356" s="12" t="s">
        <v>81</v>
      </c>
      <c r="AW356" s="12" t="s">
        <v>33</v>
      </c>
      <c r="AX356" s="12" t="s">
        <v>72</v>
      </c>
      <c r="AY356" s="243" t="s">
        <v>236</v>
      </c>
    </row>
    <row r="357" s="15" customFormat="1">
      <c r="B357" s="283"/>
      <c r="C357" s="284"/>
      <c r="D357" s="229" t="s">
        <v>249</v>
      </c>
      <c r="E357" s="285" t="s">
        <v>19</v>
      </c>
      <c r="F357" s="286" t="s">
        <v>2130</v>
      </c>
      <c r="G357" s="284"/>
      <c r="H357" s="287">
        <v>6.8710000000000004</v>
      </c>
      <c r="I357" s="288"/>
      <c r="J357" s="284"/>
      <c r="K357" s="284"/>
      <c r="L357" s="289"/>
      <c r="M357" s="290"/>
      <c r="N357" s="291"/>
      <c r="O357" s="291"/>
      <c r="P357" s="291"/>
      <c r="Q357" s="291"/>
      <c r="R357" s="291"/>
      <c r="S357" s="291"/>
      <c r="T357" s="292"/>
      <c r="AT357" s="293" t="s">
        <v>249</v>
      </c>
      <c r="AU357" s="293" t="s">
        <v>81</v>
      </c>
      <c r="AV357" s="15" t="s">
        <v>243</v>
      </c>
      <c r="AW357" s="15" t="s">
        <v>33</v>
      </c>
      <c r="AX357" s="15" t="s">
        <v>79</v>
      </c>
      <c r="AY357" s="293" t="s">
        <v>236</v>
      </c>
    </row>
    <row r="358" s="1" customFormat="1" ht="16.5" customHeight="1">
      <c r="B358" s="39"/>
      <c r="C358" s="217" t="s">
        <v>651</v>
      </c>
      <c r="D358" s="217" t="s">
        <v>238</v>
      </c>
      <c r="E358" s="218" t="s">
        <v>2665</v>
      </c>
      <c r="F358" s="219" t="s">
        <v>2666</v>
      </c>
      <c r="G358" s="220" t="s">
        <v>318</v>
      </c>
      <c r="H358" s="221">
        <v>21.443999999999999</v>
      </c>
      <c r="I358" s="222"/>
      <c r="J358" s="223">
        <f>ROUND(I358*H358,2)</f>
        <v>0</v>
      </c>
      <c r="K358" s="219" t="s">
        <v>242</v>
      </c>
      <c r="L358" s="44"/>
      <c r="M358" s="224" t="s">
        <v>19</v>
      </c>
      <c r="N358" s="225" t="s">
        <v>43</v>
      </c>
      <c r="O358" s="80"/>
      <c r="P358" s="226">
        <f>O358*H358</f>
        <v>0</v>
      </c>
      <c r="Q358" s="226">
        <v>3.0000000000000001E-05</v>
      </c>
      <c r="R358" s="226">
        <f>Q358*H358</f>
        <v>0.00064331999999999996</v>
      </c>
      <c r="S358" s="226">
        <v>0</v>
      </c>
      <c r="T358" s="227">
        <f>S358*H358</f>
        <v>0</v>
      </c>
      <c r="AR358" s="18" t="s">
        <v>243</v>
      </c>
      <c r="AT358" s="18" t="s">
        <v>238</v>
      </c>
      <c r="AU358" s="18" t="s">
        <v>81</v>
      </c>
      <c r="AY358" s="18" t="s">
        <v>236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79</v>
      </c>
      <c r="BK358" s="228">
        <f>ROUND(I358*H358,2)</f>
        <v>0</v>
      </c>
      <c r="BL358" s="18" t="s">
        <v>243</v>
      </c>
      <c r="BM358" s="18" t="s">
        <v>3125</v>
      </c>
    </row>
    <row r="359" s="1" customFormat="1">
      <c r="B359" s="39"/>
      <c r="C359" s="40"/>
      <c r="D359" s="229" t="s">
        <v>245</v>
      </c>
      <c r="E359" s="40"/>
      <c r="F359" s="230" t="s">
        <v>2668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245</v>
      </c>
      <c r="AU359" s="18" t="s">
        <v>81</v>
      </c>
    </row>
    <row r="360" s="1" customFormat="1">
      <c r="B360" s="39"/>
      <c r="C360" s="40"/>
      <c r="D360" s="229" t="s">
        <v>247</v>
      </c>
      <c r="E360" s="40"/>
      <c r="F360" s="232" t="s">
        <v>3126</v>
      </c>
      <c r="G360" s="40"/>
      <c r="H360" s="40"/>
      <c r="I360" s="144"/>
      <c r="J360" s="40"/>
      <c r="K360" s="40"/>
      <c r="L360" s="44"/>
      <c r="M360" s="231"/>
      <c r="N360" s="80"/>
      <c r="O360" s="80"/>
      <c r="P360" s="80"/>
      <c r="Q360" s="80"/>
      <c r="R360" s="80"/>
      <c r="S360" s="80"/>
      <c r="T360" s="81"/>
      <c r="AT360" s="18" t="s">
        <v>247</v>
      </c>
      <c r="AU360" s="18" t="s">
        <v>81</v>
      </c>
    </row>
    <row r="361" s="12" customFormat="1">
      <c r="B361" s="233"/>
      <c r="C361" s="234"/>
      <c r="D361" s="229" t="s">
        <v>249</v>
      </c>
      <c r="E361" s="235" t="s">
        <v>19</v>
      </c>
      <c r="F361" s="236" t="s">
        <v>3104</v>
      </c>
      <c r="G361" s="234"/>
      <c r="H361" s="237">
        <v>21.443999999999999</v>
      </c>
      <c r="I361" s="238"/>
      <c r="J361" s="234"/>
      <c r="K361" s="234"/>
      <c r="L361" s="239"/>
      <c r="M361" s="240"/>
      <c r="N361" s="241"/>
      <c r="O361" s="241"/>
      <c r="P361" s="241"/>
      <c r="Q361" s="241"/>
      <c r="R361" s="241"/>
      <c r="S361" s="241"/>
      <c r="T361" s="242"/>
      <c r="AT361" s="243" t="s">
        <v>249</v>
      </c>
      <c r="AU361" s="243" t="s">
        <v>81</v>
      </c>
      <c r="AV361" s="12" t="s">
        <v>81</v>
      </c>
      <c r="AW361" s="12" t="s">
        <v>33</v>
      </c>
      <c r="AX361" s="12" t="s">
        <v>79</v>
      </c>
      <c r="AY361" s="243" t="s">
        <v>236</v>
      </c>
    </row>
    <row r="362" s="1" customFormat="1" ht="16.5" customHeight="1">
      <c r="B362" s="39"/>
      <c r="C362" s="217" t="s">
        <v>653</v>
      </c>
      <c r="D362" s="217" t="s">
        <v>238</v>
      </c>
      <c r="E362" s="218" t="s">
        <v>3127</v>
      </c>
      <c r="F362" s="219" t="s">
        <v>3128</v>
      </c>
      <c r="G362" s="220" t="s">
        <v>318</v>
      </c>
      <c r="H362" s="221">
        <v>6.8710000000000004</v>
      </c>
      <c r="I362" s="222"/>
      <c r="J362" s="223">
        <f>ROUND(I362*H362,2)</f>
        <v>0</v>
      </c>
      <c r="K362" s="219" t="s">
        <v>242</v>
      </c>
      <c r="L362" s="44"/>
      <c r="M362" s="224" t="s">
        <v>19</v>
      </c>
      <c r="N362" s="225" t="s">
        <v>43</v>
      </c>
      <c r="O362" s="80"/>
      <c r="P362" s="226">
        <f>O362*H362</f>
        <v>0</v>
      </c>
      <c r="Q362" s="226">
        <v>0.00017000000000000001</v>
      </c>
      <c r="R362" s="226">
        <f>Q362*H362</f>
        <v>0.0011680700000000002</v>
      </c>
      <c r="S362" s="226">
        <v>0</v>
      </c>
      <c r="T362" s="227">
        <f>S362*H362</f>
        <v>0</v>
      </c>
      <c r="AR362" s="18" t="s">
        <v>243</v>
      </c>
      <c r="AT362" s="18" t="s">
        <v>238</v>
      </c>
      <c r="AU362" s="18" t="s">
        <v>81</v>
      </c>
      <c r="AY362" s="18" t="s">
        <v>236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8" t="s">
        <v>79</v>
      </c>
      <c r="BK362" s="228">
        <f>ROUND(I362*H362,2)</f>
        <v>0</v>
      </c>
      <c r="BL362" s="18" t="s">
        <v>243</v>
      </c>
      <c r="BM362" s="18" t="s">
        <v>3129</v>
      </c>
    </row>
    <row r="363" s="1" customFormat="1">
      <c r="B363" s="39"/>
      <c r="C363" s="40"/>
      <c r="D363" s="229" t="s">
        <v>245</v>
      </c>
      <c r="E363" s="40"/>
      <c r="F363" s="230" t="s">
        <v>3130</v>
      </c>
      <c r="G363" s="40"/>
      <c r="H363" s="40"/>
      <c r="I363" s="144"/>
      <c r="J363" s="40"/>
      <c r="K363" s="40"/>
      <c r="L363" s="44"/>
      <c r="M363" s="231"/>
      <c r="N363" s="80"/>
      <c r="O363" s="80"/>
      <c r="P363" s="80"/>
      <c r="Q363" s="80"/>
      <c r="R363" s="80"/>
      <c r="S363" s="80"/>
      <c r="T363" s="81"/>
      <c r="AT363" s="18" t="s">
        <v>245</v>
      </c>
      <c r="AU363" s="18" t="s">
        <v>81</v>
      </c>
    </row>
    <row r="364" s="1" customFormat="1">
      <c r="B364" s="39"/>
      <c r="C364" s="40"/>
      <c r="D364" s="229" t="s">
        <v>247</v>
      </c>
      <c r="E364" s="40"/>
      <c r="F364" s="232" t="s">
        <v>3131</v>
      </c>
      <c r="G364" s="40"/>
      <c r="H364" s="40"/>
      <c r="I364" s="144"/>
      <c r="J364" s="40"/>
      <c r="K364" s="40"/>
      <c r="L364" s="44"/>
      <c r="M364" s="231"/>
      <c r="N364" s="80"/>
      <c r="O364" s="80"/>
      <c r="P364" s="80"/>
      <c r="Q364" s="80"/>
      <c r="R364" s="80"/>
      <c r="S364" s="80"/>
      <c r="T364" s="81"/>
      <c r="AT364" s="18" t="s">
        <v>247</v>
      </c>
      <c r="AU364" s="18" t="s">
        <v>81</v>
      </c>
    </row>
    <row r="365" s="12" customFormat="1">
      <c r="B365" s="233"/>
      <c r="C365" s="234"/>
      <c r="D365" s="229" t="s">
        <v>249</v>
      </c>
      <c r="E365" s="235" t="s">
        <v>19</v>
      </c>
      <c r="F365" s="236" t="s">
        <v>3123</v>
      </c>
      <c r="G365" s="234"/>
      <c r="H365" s="237">
        <v>3.8220000000000001</v>
      </c>
      <c r="I365" s="238"/>
      <c r="J365" s="234"/>
      <c r="K365" s="234"/>
      <c r="L365" s="239"/>
      <c r="M365" s="240"/>
      <c r="N365" s="241"/>
      <c r="O365" s="241"/>
      <c r="P365" s="241"/>
      <c r="Q365" s="241"/>
      <c r="R365" s="241"/>
      <c r="S365" s="241"/>
      <c r="T365" s="242"/>
      <c r="AT365" s="243" t="s">
        <v>249</v>
      </c>
      <c r="AU365" s="243" t="s">
        <v>81</v>
      </c>
      <c r="AV365" s="12" t="s">
        <v>81</v>
      </c>
      <c r="AW365" s="12" t="s">
        <v>33</v>
      </c>
      <c r="AX365" s="12" t="s">
        <v>72</v>
      </c>
      <c r="AY365" s="243" t="s">
        <v>236</v>
      </c>
    </row>
    <row r="366" s="12" customFormat="1">
      <c r="B366" s="233"/>
      <c r="C366" s="234"/>
      <c r="D366" s="229" t="s">
        <v>249</v>
      </c>
      <c r="E366" s="235" t="s">
        <v>19</v>
      </c>
      <c r="F366" s="236" t="s">
        <v>3124</v>
      </c>
      <c r="G366" s="234"/>
      <c r="H366" s="237">
        <v>3.0489999999999999</v>
      </c>
      <c r="I366" s="238"/>
      <c r="J366" s="234"/>
      <c r="K366" s="234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249</v>
      </c>
      <c r="AU366" s="243" t="s">
        <v>81</v>
      </c>
      <c r="AV366" s="12" t="s">
        <v>81</v>
      </c>
      <c r="AW366" s="12" t="s">
        <v>33</v>
      </c>
      <c r="AX366" s="12" t="s">
        <v>72</v>
      </c>
      <c r="AY366" s="243" t="s">
        <v>236</v>
      </c>
    </row>
    <row r="367" s="15" customFormat="1">
      <c r="B367" s="283"/>
      <c r="C367" s="284"/>
      <c r="D367" s="229" t="s">
        <v>249</v>
      </c>
      <c r="E367" s="285" t="s">
        <v>19</v>
      </c>
      <c r="F367" s="286" t="s">
        <v>2130</v>
      </c>
      <c r="G367" s="284"/>
      <c r="H367" s="287">
        <v>6.8710000000000004</v>
      </c>
      <c r="I367" s="288"/>
      <c r="J367" s="284"/>
      <c r="K367" s="284"/>
      <c r="L367" s="289"/>
      <c r="M367" s="290"/>
      <c r="N367" s="291"/>
      <c r="O367" s="291"/>
      <c r="P367" s="291"/>
      <c r="Q367" s="291"/>
      <c r="R367" s="291"/>
      <c r="S367" s="291"/>
      <c r="T367" s="292"/>
      <c r="AT367" s="293" t="s">
        <v>249</v>
      </c>
      <c r="AU367" s="293" t="s">
        <v>81</v>
      </c>
      <c r="AV367" s="15" t="s">
        <v>243</v>
      </c>
      <c r="AW367" s="15" t="s">
        <v>33</v>
      </c>
      <c r="AX367" s="15" t="s">
        <v>79</v>
      </c>
      <c r="AY367" s="293" t="s">
        <v>236</v>
      </c>
    </row>
    <row r="368" s="1" customFormat="1" ht="16.5" customHeight="1">
      <c r="B368" s="39"/>
      <c r="C368" s="217" t="s">
        <v>655</v>
      </c>
      <c r="D368" s="217" t="s">
        <v>238</v>
      </c>
      <c r="E368" s="218" t="s">
        <v>3132</v>
      </c>
      <c r="F368" s="219" t="s">
        <v>3133</v>
      </c>
      <c r="G368" s="220" t="s">
        <v>318</v>
      </c>
      <c r="H368" s="221">
        <v>9.9710000000000001</v>
      </c>
      <c r="I368" s="222"/>
      <c r="J368" s="223">
        <f>ROUND(I368*H368,2)</f>
        <v>0</v>
      </c>
      <c r="K368" s="219" t="s">
        <v>242</v>
      </c>
      <c r="L368" s="44"/>
      <c r="M368" s="224" t="s">
        <v>19</v>
      </c>
      <c r="N368" s="225" t="s">
        <v>43</v>
      </c>
      <c r="O368" s="80"/>
      <c r="P368" s="226">
        <f>O368*H368</f>
        <v>0</v>
      </c>
      <c r="Q368" s="226">
        <v>1.0000000000000001E-05</v>
      </c>
      <c r="R368" s="226">
        <f>Q368*H368</f>
        <v>9.9710000000000006E-05</v>
      </c>
      <c r="S368" s="226">
        <v>0</v>
      </c>
      <c r="T368" s="227">
        <f>S368*H368</f>
        <v>0</v>
      </c>
      <c r="AR368" s="18" t="s">
        <v>243</v>
      </c>
      <c r="AT368" s="18" t="s">
        <v>238</v>
      </c>
      <c r="AU368" s="18" t="s">
        <v>81</v>
      </c>
      <c r="AY368" s="18" t="s">
        <v>236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8" t="s">
        <v>79</v>
      </c>
      <c r="BK368" s="228">
        <f>ROUND(I368*H368,2)</f>
        <v>0</v>
      </c>
      <c r="BL368" s="18" t="s">
        <v>243</v>
      </c>
      <c r="BM368" s="18" t="s">
        <v>3134</v>
      </c>
    </row>
    <row r="369" s="1" customFormat="1">
      <c r="B369" s="39"/>
      <c r="C369" s="40"/>
      <c r="D369" s="229" t="s">
        <v>245</v>
      </c>
      <c r="E369" s="40"/>
      <c r="F369" s="230" t="s">
        <v>3135</v>
      </c>
      <c r="G369" s="40"/>
      <c r="H369" s="40"/>
      <c r="I369" s="144"/>
      <c r="J369" s="40"/>
      <c r="K369" s="40"/>
      <c r="L369" s="44"/>
      <c r="M369" s="231"/>
      <c r="N369" s="80"/>
      <c r="O369" s="80"/>
      <c r="P369" s="80"/>
      <c r="Q369" s="80"/>
      <c r="R369" s="80"/>
      <c r="S369" s="80"/>
      <c r="T369" s="81"/>
      <c r="AT369" s="18" t="s">
        <v>245</v>
      </c>
      <c r="AU369" s="18" t="s">
        <v>81</v>
      </c>
    </row>
    <row r="370" s="1" customFormat="1">
      <c r="B370" s="39"/>
      <c r="C370" s="40"/>
      <c r="D370" s="229" t="s">
        <v>247</v>
      </c>
      <c r="E370" s="40"/>
      <c r="F370" s="232" t="s">
        <v>3136</v>
      </c>
      <c r="G370" s="40"/>
      <c r="H370" s="40"/>
      <c r="I370" s="144"/>
      <c r="J370" s="40"/>
      <c r="K370" s="40"/>
      <c r="L370" s="44"/>
      <c r="M370" s="231"/>
      <c r="N370" s="80"/>
      <c r="O370" s="80"/>
      <c r="P370" s="80"/>
      <c r="Q370" s="80"/>
      <c r="R370" s="80"/>
      <c r="S370" s="80"/>
      <c r="T370" s="81"/>
      <c r="AT370" s="18" t="s">
        <v>247</v>
      </c>
      <c r="AU370" s="18" t="s">
        <v>81</v>
      </c>
    </row>
    <row r="371" s="12" customFormat="1">
      <c r="B371" s="233"/>
      <c r="C371" s="234"/>
      <c r="D371" s="229" t="s">
        <v>249</v>
      </c>
      <c r="E371" s="235" t="s">
        <v>19</v>
      </c>
      <c r="F371" s="236" t="s">
        <v>3137</v>
      </c>
      <c r="G371" s="234"/>
      <c r="H371" s="237">
        <v>6.8710000000000004</v>
      </c>
      <c r="I371" s="238"/>
      <c r="J371" s="234"/>
      <c r="K371" s="234"/>
      <c r="L371" s="239"/>
      <c r="M371" s="240"/>
      <c r="N371" s="241"/>
      <c r="O371" s="241"/>
      <c r="P371" s="241"/>
      <c r="Q371" s="241"/>
      <c r="R371" s="241"/>
      <c r="S371" s="241"/>
      <c r="T371" s="242"/>
      <c r="AT371" s="243" t="s">
        <v>249</v>
      </c>
      <c r="AU371" s="243" t="s">
        <v>81</v>
      </c>
      <c r="AV371" s="12" t="s">
        <v>81</v>
      </c>
      <c r="AW371" s="12" t="s">
        <v>33</v>
      </c>
      <c r="AX371" s="12" t="s">
        <v>72</v>
      </c>
      <c r="AY371" s="243" t="s">
        <v>236</v>
      </c>
    </row>
    <row r="372" s="12" customFormat="1">
      <c r="B372" s="233"/>
      <c r="C372" s="234"/>
      <c r="D372" s="229" t="s">
        <v>249</v>
      </c>
      <c r="E372" s="235" t="s">
        <v>19</v>
      </c>
      <c r="F372" s="236" t="s">
        <v>3138</v>
      </c>
      <c r="G372" s="234"/>
      <c r="H372" s="237">
        <v>3.1000000000000001</v>
      </c>
      <c r="I372" s="238"/>
      <c r="J372" s="234"/>
      <c r="K372" s="234"/>
      <c r="L372" s="239"/>
      <c r="M372" s="240"/>
      <c r="N372" s="241"/>
      <c r="O372" s="241"/>
      <c r="P372" s="241"/>
      <c r="Q372" s="241"/>
      <c r="R372" s="241"/>
      <c r="S372" s="241"/>
      <c r="T372" s="242"/>
      <c r="AT372" s="243" t="s">
        <v>249</v>
      </c>
      <c r="AU372" s="243" t="s">
        <v>81</v>
      </c>
      <c r="AV372" s="12" t="s">
        <v>81</v>
      </c>
      <c r="AW372" s="12" t="s">
        <v>33</v>
      </c>
      <c r="AX372" s="12" t="s">
        <v>72</v>
      </c>
      <c r="AY372" s="243" t="s">
        <v>236</v>
      </c>
    </row>
    <row r="373" s="15" customFormat="1">
      <c r="B373" s="283"/>
      <c r="C373" s="284"/>
      <c r="D373" s="229" t="s">
        <v>249</v>
      </c>
      <c r="E373" s="285" t="s">
        <v>19</v>
      </c>
      <c r="F373" s="286" t="s">
        <v>2130</v>
      </c>
      <c r="G373" s="284"/>
      <c r="H373" s="287">
        <v>9.9710000000000001</v>
      </c>
      <c r="I373" s="288"/>
      <c r="J373" s="284"/>
      <c r="K373" s="284"/>
      <c r="L373" s="289"/>
      <c r="M373" s="290"/>
      <c r="N373" s="291"/>
      <c r="O373" s="291"/>
      <c r="P373" s="291"/>
      <c r="Q373" s="291"/>
      <c r="R373" s="291"/>
      <c r="S373" s="291"/>
      <c r="T373" s="292"/>
      <c r="AT373" s="293" t="s">
        <v>249</v>
      </c>
      <c r="AU373" s="293" t="s">
        <v>81</v>
      </c>
      <c r="AV373" s="15" t="s">
        <v>243</v>
      </c>
      <c r="AW373" s="15" t="s">
        <v>33</v>
      </c>
      <c r="AX373" s="15" t="s">
        <v>79</v>
      </c>
      <c r="AY373" s="293" t="s">
        <v>236</v>
      </c>
    </row>
    <row r="374" s="1" customFormat="1" ht="16.5" customHeight="1">
      <c r="B374" s="39"/>
      <c r="C374" s="217" t="s">
        <v>664</v>
      </c>
      <c r="D374" s="217" t="s">
        <v>238</v>
      </c>
      <c r="E374" s="218" t="s">
        <v>2672</v>
      </c>
      <c r="F374" s="219" t="s">
        <v>2673</v>
      </c>
      <c r="G374" s="220" t="s">
        <v>318</v>
      </c>
      <c r="H374" s="221">
        <v>42.887999999999998</v>
      </c>
      <c r="I374" s="222"/>
      <c r="J374" s="223">
        <f>ROUND(I374*H374,2)</f>
        <v>0</v>
      </c>
      <c r="K374" s="219" t="s">
        <v>242</v>
      </c>
      <c r="L374" s="44"/>
      <c r="M374" s="224" t="s">
        <v>19</v>
      </c>
      <c r="N374" s="225" t="s">
        <v>43</v>
      </c>
      <c r="O374" s="80"/>
      <c r="P374" s="226">
        <f>O374*H374</f>
        <v>0</v>
      </c>
      <c r="Q374" s="226">
        <v>0.0028700000000000002</v>
      </c>
      <c r="R374" s="226">
        <f>Q374*H374</f>
        <v>0.12308856</v>
      </c>
      <c r="S374" s="226">
        <v>0</v>
      </c>
      <c r="T374" s="227">
        <f>S374*H374</f>
        <v>0</v>
      </c>
      <c r="AR374" s="18" t="s">
        <v>243</v>
      </c>
      <c r="AT374" s="18" t="s">
        <v>238</v>
      </c>
      <c r="AU374" s="18" t="s">
        <v>81</v>
      </c>
      <c r="AY374" s="18" t="s">
        <v>236</v>
      </c>
      <c r="BE374" s="228">
        <f>IF(N374="základní",J374,0)</f>
        <v>0</v>
      </c>
      <c r="BF374" s="228">
        <f>IF(N374="snížená",J374,0)</f>
        <v>0</v>
      </c>
      <c r="BG374" s="228">
        <f>IF(N374="zákl. přenesená",J374,0)</f>
        <v>0</v>
      </c>
      <c r="BH374" s="228">
        <f>IF(N374="sníž. přenesená",J374,0)</f>
        <v>0</v>
      </c>
      <c r="BI374" s="228">
        <f>IF(N374="nulová",J374,0)</f>
        <v>0</v>
      </c>
      <c r="BJ374" s="18" t="s">
        <v>79</v>
      </c>
      <c r="BK374" s="228">
        <f>ROUND(I374*H374,2)</f>
        <v>0</v>
      </c>
      <c r="BL374" s="18" t="s">
        <v>243</v>
      </c>
      <c r="BM374" s="18" t="s">
        <v>3139</v>
      </c>
    </row>
    <row r="375" s="1" customFormat="1">
      <c r="B375" s="39"/>
      <c r="C375" s="40"/>
      <c r="D375" s="229" t="s">
        <v>245</v>
      </c>
      <c r="E375" s="40"/>
      <c r="F375" s="230" t="s">
        <v>2675</v>
      </c>
      <c r="G375" s="40"/>
      <c r="H375" s="40"/>
      <c r="I375" s="144"/>
      <c r="J375" s="40"/>
      <c r="K375" s="40"/>
      <c r="L375" s="44"/>
      <c r="M375" s="231"/>
      <c r="N375" s="80"/>
      <c r="O375" s="80"/>
      <c r="P375" s="80"/>
      <c r="Q375" s="80"/>
      <c r="R375" s="80"/>
      <c r="S375" s="80"/>
      <c r="T375" s="81"/>
      <c r="AT375" s="18" t="s">
        <v>245</v>
      </c>
      <c r="AU375" s="18" t="s">
        <v>81</v>
      </c>
    </row>
    <row r="376" s="1" customFormat="1">
      <c r="B376" s="39"/>
      <c r="C376" s="40"/>
      <c r="D376" s="229" t="s">
        <v>247</v>
      </c>
      <c r="E376" s="40"/>
      <c r="F376" s="232" t="s">
        <v>2676</v>
      </c>
      <c r="G376" s="40"/>
      <c r="H376" s="40"/>
      <c r="I376" s="144"/>
      <c r="J376" s="40"/>
      <c r="K376" s="40"/>
      <c r="L376" s="44"/>
      <c r="M376" s="231"/>
      <c r="N376" s="80"/>
      <c r="O376" s="80"/>
      <c r="P376" s="80"/>
      <c r="Q376" s="80"/>
      <c r="R376" s="80"/>
      <c r="S376" s="80"/>
      <c r="T376" s="81"/>
      <c r="AT376" s="18" t="s">
        <v>247</v>
      </c>
      <c r="AU376" s="18" t="s">
        <v>81</v>
      </c>
    </row>
    <row r="377" s="12" customFormat="1">
      <c r="B377" s="233"/>
      <c r="C377" s="234"/>
      <c r="D377" s="229" t="s">
        <v>249</v>
      </c>
      <c r="E377" s="235" t="s">
        <v>19</v>
      </c>
      <c r="F377" s="236" t="s">
        <v>3140</v>
      </c>
      <c r="G377" s="234"/>
      <c r="H377" s="237">
        <v>42.887999999999998</v>
      </c>
      <c r="I377" s="238"/>
      <c r="J377" s="234"/>
      <c r="K377" s="234"/>
      <c r="L377" s="239"/>
      <c r="M377" s="240"/>
      <c r="N377" s="241"/>
      <c r="O377" s="241"/>
      <c r="P377" s="241"/>
      <c r="Q377" s="241"/>
      <c r="R377" s="241"/>
      <c r="S377" s="241"/>
      <c r="T377" s="242"/>
      <c r="AT377" s="243" t="s">
        <v>249</v>
      </c>
      <c r="AU377" s="243" t="s">
        <v>81</v>
      </c>
      <c r="AV377" s="12" t="s">
        <v>81</v>
      </c>
      <c r="AW377" s="12" t="s">
        <v>33</v>
      </c>
      <c r="AX377" s="12" t="s">
        <v>79</v>
      </c>
      <c r="AY377" s="243" t="s">
        <v>236</v>
      </c>
    </row>
    <row r="378" s="1" customFormat="1" ht="16.5" customHeight="1">
      <c r="B378" s="39"/>
      <c r="C378" s="217" t="s">
        <v>1204</v>
      </c>
      <c r="D378" s="217" t="s">
        <v>238</v>
      </c>
      <c r="E378" s="218" t="s">
        <v>2683</v>
      </c>
      <c r="F378" s="219" t="s">
        <v>2684</v>
      </c>
      <c r="G378" s="220" t="s">
        <v>264</v>
      </c>
      <c r="H378" s="221">
        <v>20</v>
      </c>
      <c r="I378" s="222"/>
      <c r="J378" s="223">
        <f>ROUND(I378*H378,2)</f>
        <v>0</v>
      </c>
      <c r="K378" s="219" t="s">
        <v>242</v>
      </c>
      <c r="L378" s="44"/>
      <c r="M378" s="224" t="s">
        <v>19</v>
      </c>
      <c r="N378" s="225" t="s">
        <v>43</v>
      </c>
      <c r="O378" s="80"/>
      <c r="P378" s="226">
        <f>O378*H378</f>
        <v>0</v>
      </c>
      <c r="Q378" s="226">
        <v>0.00042000000000000002</v>
      </c>
      <c r="R378" s="226">
        <f>Q378*H378</f>
        <v>0.0084000000000000012</v>
      </c>
      <c r="S378" s="226">
        <v>0</v>
      </c>
      <c r="T378" s="227">
        <f>S378*H378</f>
        <v>0</v>
      </c>
      <c r="AR378" s="18" t="s">
        <v>243</v>
      </c>
      <c r="AT378" s="18" t="s">
        <v>238</v>
      </c>
      <c r="AU378" s="18" t="s">
        <v>81</v>
      </c>
      <c r="AY378" s="18" t="s">
        <v>236</v>
      </c>
      <c r="BE378" s="228">
        <f>IF(N378="základní",J378,0)</f>
        <v>0</v>
      </c>
      <c r="BF378" s="228">
        <f>IF(N378="snížená",J378,0)</f>
        <v>0</v>
      </c>
      <c r="BG378" s="228">
        <f>IF(N378="zákl. přenesená",J378,0)</f>
        <v>0</v>
      </c>
      <c r="BH378" s="228">
        <f>IF(N378="sníž. přenesená",J378,0)</f>
        <v>0</v>
      </c>
      <c r="BI378" s="228">
        <f>IF(N378="nulová",J378,0)</f>
        <v>0</v>
      </c>
      <c r="BJ378" s="18" t="s">
        <v>79</v>
      </c>
      <c r="BK378" s="228">
        <f>ROUND(I378*H378,2)</f>
        <v>0</v>
      </c>
      <c r="BL378" s="18" t="s">
        <v>243</v>
      </c>
      <c r="BM378" s="18" t="s">
        <v>3141</v>
      </c>
    </row>
    <row r="379" s="1" customFormat="1">
      <c r="B379" s="39"/>
      <c r="C379" s="40"/>
      <c r="D379" s="229" t="s">
        <v>245</v>
      </c>
      <c r="E379" s="40"/>
      <c r="F379" s="230" t="s">
        <v>2686</v>
      </c>
      <c r="G379" s="40"/>
      <c r="H379" s="40"/>
      <c r="I379" s="144"/>
      <c r="J379" s="40"/>
      <c r="K379" s="40"/>
      <c r="L379" s="44"/>
      <c r="M379" s="231"/>
      <c r="N379" s="80"/>
      <c r="O379" s="80"/>
      <c r="P379" s="80"/>
      <c r="Q379" s="80"/>
      <c r="R379" s="80"/>
      <c r="S379" s="80"/>
      <c r="T379" s="81"/>
      <c r="AT379" s="18" t="s">
        <v>245</v>
      </c>
      <c r="AU379" s="18" t="s">
        <v>81</v>
      </c>
    </row>
    <row r="380" s="1" customFormat="1">
      <c r="B380" s="39"/>
      <c r="C380" s="40"/>
      <c r="D380" s="229" t="s">
        <v>247</v>
      </c>
      <c r="E380" s="40"/>
      <c r="F380" s="232" t="s">
        <v>2687</v>
      </c>
      <c r="G380" s="40"/>
      <c r="H380" s="40"/>
      <c r="I380" s="144"/>
      <c r="J380" s="40"/>
      <c r="K380" s="40"/>
      <c r="L380" s="44"/>
      <c r="M380" s="231"/>
      <c r="N380" s="80"/>
      <c r="O380" s="80"/>
      <c r="P380" s="80"/>
      <c r="Q380" s="80"/>
      <c r="R380" s="80"/>
      <c r="S380" s="80"/>
      <c r="T380" s="81"/>
      <c r="AT380" s="18" t="s">
        <v>247</v>
      </c>
      <c r="AU380" s="18" t="s">
        <v>81</v>
      </c>
    </row>
    <row r="381" s="1" customFormat="1" ht="16.5" customHeight="1">
      <c r="B381" s="39"/>
      <c r="C381" s="217" t="s">
        <v>1027</v>
      </c>
      <c r="D381" s="217" t="s">
        <v>238</v>
      </c>
      <c r="E381" s="218" t="s">
        <v>3142</v>
      </c>
      <c r="F381" s="219" t="s">
        <v>3143</v>
      </c>
      <c r="G381" s="220" t="s">
        <v>276</v>
      </c>
      <c r="H381" s="221">
        <v>1</v>
      </c>
      <c r="I381" s="222"/>
      <c r="J381" s="223">
        <f>ROUND(I381*H381,2)</f>
        <v>0</v>
      </c>
      <c r="K381" s="219" t="s">
        <v>242</v>
      </c>
      <c r="L381" s="44"/>
      <c r="M381" s="224" t="s">
        <v>19</v>
      </c>
      <c r="N381" s="225" t="s">
        <v>43</v>
      </c>
      <c r="O381" s="80"/>
      <c r="P381" s="226">
        <f>O381*H381</f>
        <v>0</v>
      </c>
      <c r="Q381" s="226">
        <v>0.00023000000000000001</v>
      </c>
      <c r="R381" s="226">
        <f>Q381*H381</f>
        <v>0.00023000000000000001</v>
      </c>
      <c r="S381" s="226">
        <v>0</v>
      </c>
      <c r="T381" s="227">
        <f>S381*H381</f>
        <v>0</v>
      </c>
      <c r="AR381" s="18" t="s">
        <v>243</v>
      </c>
      <c r="AT381" s="18" t="s">
        <v>238</v>
      </c>
      <c r="AU381" s="18" t="s">
        <v>81</v>
      </c>
      <c r="AY381" s="18" t="s">
        <v>236</v>
      </c>
      <c r="BE381" s="228">
        <f>IF(N381="základní",J381,0)</f>
        <v>0</v>
      </c>
      <c r="BF381" s="228">
        <f>IF(N381="snížená",J381,0)</f>
        <v>0</v>
      </c>
      <c r="BG381" s="228">
        <f>IF(N381="zákl. přenesená",J381,0)</f>
        <v>0</v>
      </c>
      <c r="BH381" s="228">
        <f>IF(N381="sníž. přenesená",J381,0)</f>
        <v>0</v>
      </c>
      <c r="BI381" s="228">
        <f>IF(N381="nulová",J381,0)</f>
        <v>0</v>
      </c>
      <c r="BJ381" s="18" t="s">
        <v>79</v>
      </c>
      <c r="BK381" s="228">
        <f>ROUND(I381*H381,2)</f>
        <v>0</v>
      </c>
      <c r="BL381" s="18" t="s">
        <v>243</v>
      </c>
      <c r="BM381" s="18" t="s">
        <v>3144</v>
      </c>
    </row>
    <row r="382" s="1" customFormat="1">
      <c r="B382" s="39"/>
      <c r="C382" s="40"/>
      <c r="D382" s="229" t="s">
        <v>245</v>
      </c>
      <c r="E382" s="40"/>
      <c r="F382" s="230" t="s">
        <v>3145</v>
      </c>
      <c r="G382" s="40"/>
      <c r="H382" s="40"/>
      <c r="I382" s="144"/>
      <c r="J382" s="40"/>
      <c r="K382" s="40"/>
      <c r="L382" s="44"/>
      <c r="M382" s="231"/>
      <c r="N382" s="80"/>
      <c r="O382" s="80"/>
      <c r="P382" s="80"/>
      <c r="Q382" s="80"/>
      <c r="R382" s="80"/>
      <c r="S382" s="80"/>
      <c r="T382" s="81"/>
      <c r="AT382" s="18" t="s">
        <v>245</v>
      </c>
      <c r="AU382" s="18" t="s">
        <v>81</v>
      </c>
    </row>
    <row r="383" s="1" customFormat="1">
      <c r="B383" s="39"/>
      <c r="C383" s="40"/>
      <c r="D383" s="229" t="s">
        <v>247</v>
      </c>
      <c r="E383" s="40"/>
      <c r="F383" s="232" t="s">
        <v>3146</v>
      </c>
      <c r="G383" s="40"/>
      <c r="H383" s="40"/>
      <c r="I383" s="144"/>
      <c r="J383" s="40"/>
      <c r="K383" s="40"/>
      <c r="L383" s="44"/>
      <c r="M383" s="231"/>
      <c r="N383" s="80"/>
      <c r="O383" s="80"/>
      <c r="P383" s="80"/>
      <c r="Q383" s="80"/>
      <c r="R383" s="80"/>
      <c r="S383" s="80"/>
      <c r="T383" s="81"/>
      <c r="AT383" s="18" t="s">
        <v>247</v>
      </c>
      <c r="AU383" s="18" t="s">
        <v>81</v>
      </c>
    </row>
    <row r="384" s="1" customFormat="1" ht="16.5" customHeight="1">
      <c r="B384" s="39"/>
      <c r="C384" s="260" t="s">
        <v>1211</v>
      </c>
      <c r="D384" s="260" t="s">
        <v>680</v>
      </c>
      <c r="E384" s="261" t="s">
        <v>3147</v>
      </c>
      <c r="F384" s="262" t="s">
        <v>3148</v>
      </c>
      <c r="G384" s="263" t="s">
        <v>256</v>
      </c>
      <c r="H384" s="264">
        <v>0.029999999999999999</v>
      </c>
      <c r="I384" s="265"/>
      <c r="J384" s="266">
        <f>ROUND(I384*H384,2)</f>
        <v>0</v>
      </c>
      <c r="K384" s="262" t="s">
        <v>19</v>
      </c>
      <c r="L384" s="267"/>
      <c r="M384" s="268" t="s">
        <v>19</v>
      </c>
      <c r="N384" s="269" t="s">
        <v>43</v>
      </c>
      <c r="O384" s="80"/>
      <c r="P384" s="226">
        <f>O384*H384</f>
        <v>0</v>
      </c>
      <c r="Q384" s="226">
        <v>1</v>
      </c>
      <c r="R384" s="226">
        <f>Q384*H384</f>
        <v>0.029999999999999999</v>
      </c>
      <c r="S384" s="226">
        <v>0</v>
      </c>
      <c r="T384" s="227">
        <f>S384*H384</f>
        <v>0</v>
      </c>
      <c r="AR384" s="18" t="s">
        <v>305</v>
      </c>
      <c r="AT384" s="18" t="s">
        <v>680</v>
      </c>
      <c r="AU384" s="18" t="s">
        <v>81</v>
      </c>
      <c r="AY384" s="18" t="s">
        <v>236</v>
      </c>
      <c r="BE384" s="228">
        <f>IF(N384="základní",J384,0)</f>
        <v>0</v>
      </c>
      <c r="BF384" s="228">
        <f>IF(N384="snížená",J384,0)</f>
        <v>0</v>
      </c>
      <c r="BG384" s="228">
        <f>IF(N384="zákl. přenesená",J384,0)</f>
        <v>0</v>
      </c>
      <c r="BH384" s="228">
        <f>IF(N384="sníž. přenesená",J384,0)</f>
        <v>0</v>
      </c>
      <c r="BI384" s="228">
        <f>IF(N384="nulová",J384,0)</f>
        <v>0</v>
      </c>
      <c r="BJ384" s="18" t="s">
        <v>79</v>
      </c>
      <c r="BK384" s="228">
        <f>ROUND(I384*H384,2)</f>
        <v>0</v>
      </c>
      <c r="BL384" s="18" t="s">
        <v>243</v>
      </c>
      <c r="BM384" s="18" t="s">
        <v>3149</v>
      </c>
    </row>
    <row r="385" s="1" customFormat="1">
      <c r="B385" s="39"/>
      <c r="C385" s="40"/>
      <c r="D385" s="229" t="s">
        <v>245</v>
      </c>
      <c r="E385" s="40"/>
      <c r="F385" s="230" t="s">
        <v>3150</v>
      </c>
      <c r="G385" s="40"/>
      <c r="H385" s="40"/>
      <c r="I385" s="144"/>
      <c r="J385" s="40"/>
      <c r="K385" s="40"/>
      <c r="L385" s="44"/>
      <c r="M385" s="231"/>
      <c r="N385" s="80"/>
      <c r="O385" s="80"/>
      <c r="P385" s="80"/>
      <c r="Q385" s="80"/>
      <c r="R385" s="80"/>
      <c r="S385" s="80"/>
      <c r="T385" s="81"/>
      <c r="AT385" s="18" t="s">
        <v>245</v>
      </c>
      <c r="AU385" s="18" t="s">
        <v>81</v>
      </c>
    </row>
    <row r="386" s="1" customFormat="1">
      <c r="B386" s="39"/>
      <c r="C386" s="40"/>
      <c r="D386" s="229" t="s">
        <v>247</v>
      </c>
      <c r="E386" s="40"/>
      <c r="F386" s="232" t="s">
        <v>3151</v>
      </c>
      <c r="G386" s="40"/>
      <c r="H386" s="40"/>
      <c r="I386" s="144"/>
      <c r="J386" s="40"/>
      <c r="K386" s="40"/>
      <c r="L386" s="44"/>
      <c r="M386" s="231"/>
      <c r="N386" s="80"/>
      <c r="O386" s="80"/>
      <c r="P386" s="80"/>
      <c r="Q386" s="80"/>
      <c r="R386" s="80"/>
      <c r="S386" s="80"/>
      <c r="T386" s="81"/>
      <c r="AT386" s="18" t="s">
        <v>247</v>
      </c>
      <c r="AU386" s="18" t="s">
        <v>81</v>
      </c>
    </row>
    <row r="387" s="1" customFormat="1" ht="16.5" customHeight="1">
      <c r="B387" s="39"/>
      <c r="C387" s="217" t="s">
        <v>687</v>
      </c>
      <c r="D387" s="217" t="s">
        <v>238</v>
      </c>
      <c r="E387" s="218" t="s">
        <v>2725</v>
      </c>
      <c r="F387" s="219" t="s">
        <v>2726</v>
      </c>
      <c r="G387" s="220" t="s">
        <v>276</v>
      </c>
      <c r="H387" s="221">
        <v>44</v>
      </c>
      <c r="I387" s="222"/>
      <c r="J387" s="223">
        <f>ROUND(I387*H387,2)</f>
        <v>0</v>
      </c>
      <c r="K387" s="219" t="s">
        <v>242</v>
      </c>
      <c r="L387" s="44"/>
      <c r="M387" s="224" t="s">
        <v>19</v>
      </c>
      <c r="N387" s="225" t="s">
        <v>43</v>
      </c>
      <c r="O387" s="80"/>
      <c r="P387" s="226">
        <f>O387*H387</f>
        <v>0</v>
      </c>
      <c r="Q387" s="226">
        <v>2.0000000000000002E-05</v>
      </c>
      <c r="R387" s="226">
        <f>Q387*H387</f>
        <v>0.00088000000000000003</v>
      </c>
      <c r="S387" s="226">
        <v>0</v>
      </c>
      <c r="T387" s="227">
        <f>S387*H387</f>
        <v>0</v>
      </c>
      <c r="AR387" s="18" t="s">
        <v>243</v>
      </c>
      <c r="AT387" s="18" t="s">
        <v>238</v>
      </c>
      <c r="AU387" s="18" t="s">
        <v>81</v>
      </c>
      <c r="AY387" s="18" t="s">
        <v>236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8" t="s">
        <v>79</v>
      </c>
      <c r="BK387" s="228">
        <f>ROUND(I387*H387,2)</f>
        <v>0</v>
      </c>
      <c r="BL387" s="18" t="s">
        <v>243</v>
      </c>
      <c r="BM387" s="18" t="s">
        <v>3152</v>
      </c>
    </row>
    <row r="388" s="1" customFormat="1">
      <c r="B388" s="39"/>
      <c r="C388" s="40"/>
      <c r="D388" s="229" t="s">
        <v>245</v>
      </c>
      <c r="E388" s="40"/>
      <c r="F388" s="230" t="s">
        <v>2728</v>
      </c>
      <c r="G388" s="40"/>
      <c r="H388" s="40"/>
      <c r="I388" s="144"/>
      <c r="J388" s="40"/>
      <c r="K388" s="40"/>
      <c r="L388" s="44"/>
      <c r="M388" s="231"/>
      <c r="N388" s="80"/>
      <c r="O388" s="80"/>
      <c r="P388" s="80"/>
      <c r="Q388" s="80"/>
      <c r="R388" s="80"/>
      <c r="S388" s="80"/>
      <c r="T388" s="81"/>
      <c r="AT388" s="18" t="s">
        <v>245</v>
      </c>
      <c r="AU388" s="18" t="s">
        <v>81</v>
      </c>
    </row>
    <row r="389" s="1" customFormat="1">
      <c r="B389" s="39"/>
      <c r="C389" s="40"/>
      <c r="D389" s="229" t="s">
        <v>247</v>
      </c>
      <c r="E389" s="40"/>
      <c r="F389" s="232" t="s">
        <v>3153</v>
      </c>
      <c r="G389" s="40"/>
      <c r="H389" s="40"/>
      <c r="I389" s="144"/>
      <c r="J389" s="40"/>
      <c r="K389" s="40"/>
      <c r="L389" s="44"/>
      <c r="M389" s="231"/>
      <c r="N389" s="80"/>
      <c r="O389" s="80"/>
      <c r="P389" s="80"/>
      <c r="Q389" s="80"/>
      <c r="R389" s="80"/>
      <c r="S389" s="80"/>
      <c r="T389" s="81"/>
      <c r="AT389" s="18" t="s">
        <v>247</v>
      </c>
      <c r="AU389" s="18" t="s">
        <v>81</v>
      </c>
    </row>
    <row r="390" s="12" customFormat="1">
      <c r="B390" s="233"/>
      <c r="C390" s="234"/>
      <c r="D390" s="229" t="s">
        <v>249</v>
      </c>
      <c r="E390" s="235" t="s">
        <v>19</v>
      </c>
      <c r="F390" s="236" t="s">
        <v>3154</v>
      </c>
      <c r="G390" s="234"/>
      <c r="H390" s="237">
        <v>44</v>
      </c>
      <c r="I390" s="238"/>
      <c r="J390" s="234"/>
      <c r="K390" s="234"/>
      <c r="L390" s="239"/>
      <c r="M390" s="240"/>
      <c r="N390" s="241"/>
      <c r="O390" s="241"/>
      <c r="P390" s="241"/>
      <c r="Q390" s="241"/>
      <c r="R390" s="241"/>
      <c r="S390" s="241"/>
      <c r="T390" s="242"/>
      <c r="AT390" s="243" t="s">
        <v>249</v>
      </c>
      <c r="AU390" s="243" t="s">
        <v>81</v>
      </c>
      <c r="AV390" s="12" t="s">
        <v>81</v>
      </c>
      <c r="AW390" s="12" t="s">
        <v>33</v>
      </c>
      <c r="AX390" s="12" t="s">
        <v>79</v>
      </c>
      <c r="AY390" s="243" t="s">
        <v>236</v>
      </c>
    </row>
    <row r="391" s="11" customFormat="1" ht="22.8" customHeight="1">
      <c r="B391" s="201"/>
      <c r="C391" s="202"/>
      <c r="D391" s="203" t="s">
        <v>71</v>
      </c>
      <c r="E391" s="215" t="s">
        <v>329</v>
      </c>
      <c r="F391" s="215" t="s">
        <v>330</v>
      </c>
      <c r="G391" s="202"/>
      <c r="H391" s="202"/>
      <c r="I391" s="205"/>
      <c r="J391" s="216">
        <f>BK391</f>
        <v>0</v>
      </c>
      <c r="K391" s="202"/>
      <c r="L391" s="207"/>
      <c r="M391" s="208"/>
      <c r="N391" s="209"/>
      <c r="O391" s="209"/>
      <c r="P391" s="210">
        <f>SUM(P392:P395)</f>
        <v>0</v>
      </c>
      <c r="Q391" s="209"/>
      <c r="R391" s="210">
        <f>SUM(R392:R395)</f>
        <v>0</v>
      </c>
      <c r="S391" s="209"/>
      <c r="T391" s="211">
        <f>SUM(T392:T395)</f>
        <v>0</v>
      </c>
      <c r="AR391" s="212" t="s">
        <v>79</v>
      </c>
      <c r="AT391" s="213" t="s">
        <v>71</v>
      </c>
      <c r="AU391" s="213" t="s">
        <v>79</v>
      </c>
      <c r="AY391" s="212" t="s">
        <v>236</v>
      </c>
      <c r="BK391" s="214">
        <f>SUM(BK392:BK395)</f>
        <v>0</v>
      </c>
    </row>
    <row r="392" s="1" customFormat="1" ht="16.5" customHeight="1">
      <c r="B392" s="39"/>
      <c r="C392" s="217" t="s">
        <v>1378</v>
      </c>
      <c r="D392" s="217" t="s">
        <v>238</v>
      </c>
      <c r="E392" s="218" t="s">
        <v>656</v>
      </c>
      <c r="F392" s="219" t="s">
        <v>657</v>
      </c>
      <c r="G392" s="220" t="s">
        <v>256</v>
      </c>
      <c r="H392" s="221">
        <v>234.49700000000001</v>
      </c>
      <c r="I392" s="222"/>
      <c r="J392" s="223">
        <f>ROUND(I392*H392,2)</f>
        <v>0</v>
      </c>
      <c r="K392" s="219" t="s">
        <v>242</v>
      </c>
      <c r="L392" s="44"/>
      <c r="M392" s="224" t="s">
        <v>19</v>
      </c>
      <c r="N392" s="225" t="s">
        <v>43</v>
      </c>
      <c r="O392" s="80"/>
      <c r="P392" s="226">
        <f>O392*H392</f>
        <v>0</v>
      </c>
      <c r="Q392" s="226">
        <v>0</v>
      </c>
      <c r="R392" s="226">
        <f>Q392*H392</f>
        <v>0</v>
      </c>
      <c r="S392" s="226">
        <v>0</v>
      </c>
      <c r="T392" s="227">
        <f>S392*H392</f>
        <v>0</v>
      </c>
      <c r="AR392" s="18" t="s">
        <v>243</v>
      </c>
      <c r="AT392" s="18" t="s">
        <v>238</v>
      </c>
      <c r="AU392" s="18" t="s">
        <v>81</v>
      </c>
      <c r="AY392" s="18" t="s">
        <v>236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79</v>
      </c>
      <c r="BK392" s="228">
        <f>ROUND(I392*H392,2)</f>
        <v>0</v>
      </c>
      <c r="BL392" s="18" t="s">
        <v>243</v>
      </c>
      <c r="BM392" s="18" t="s">
        <v>3155</v>
      </c>
    </row>
    <row r="393" s="1" customFormat="1">
      <c r="B393" s="39"/>
      <c r="C393" s="40"/>
      <c r="D393" s="229" t="s">
        <v>245</v>
      </c>
      <c r="E393" s="40"/>
      <c r="F393" s="230" t="s">
        <v>659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245</v>
      </c>
      <c r="AU393" s="18" t="s">
        <v>81</v>
      </c>
    </row>
    <row r="394" s="1" customFormat="1" ht="16.5" customHeight="1">
      <c r="B394" s="39"/>
      <c r="C394" s="217" t="s">
        <v>1033</v>
      </c>
      <c r="D394" s="217" t="s">
        <v>238</v>
      </c>
      <c r="E394" s="218" t="s">
        <v>2752</v>
      </c>
      <c r="F394" s="219" t="s">
        <v>2753</v>
      </c>
      <c r="G394" s="220" t="s">
        <v>256</v>
      </c>
      <c r="H394" s="221">
        <v>234.49700000000001</v>
      </c>
      <c r="I394" s="222"/>
      <c r="J394" s="223">
        <f>ROUND(I394*H394,2)</f>
        <v>0</v>
      </c>
      <c r="K394" s="219" t="s">
        <v>242</v>
      </c>
      <c r="L394" s="44"/>
      <c r="M394" s="224" t="s">
        <v>19</v>
      </c>
      <c r="N394" s="225" t="s">
        <v>43</v>
      </c>
      <c r="O394" s="80"/>
      <c r="P394" s="226">
        <f>O394*H394</f>
        <v>0</v>
      </c>
      <c r="Q394" s="226">
        <v>0</v>
      </c>
      <c r="R394" s="226">
        <f>Q394*H394</f>
        <v>0</v>
      </c>
      <c r="S394" s="226">
        <v>0</v>
      </c>
      <c r="T394" s="227">
        <f>S394*H394</f>
        <v>0</v>
      </c>
      <c r="AR394" s="18" t="s">
        <v>243</v>
      </c>
      <c r="AT394" s="18" t="s">
        <v>238</v>
      </c>
      <c r="AU394" s="18" t="s">
        <v>81</v>
      </c>
      <c r="AY394" s="18" t="s">
        <v>236</v>
      </c>
      <c r="BE394" s="228">
        <f>IF(N394="základní",J394,0)</f>
        <v>0</v>
      </c>
      <c r="BF394" s="228">
        <f>IF(N394="snížená",J394,0)</f>
        <v>0</v>
      </c>
      <c r="BG394" s="228">
        <f>IF(N394="zákl. přenesená",J394,0)</f>
        <v>0</v>
      </c>
      <c r="BH394" s="228">
        <f>IF(N394="sníž. přenesená",J394,0)</f>
        <v>0</v>
      </c>
      <c r="BI394" s="228">
        <f>IF(N394="nulová",J394,0)</f>
        <v>0</v>
      </c>
      <c r="BJ394" s="18" t="s">
        <v>79</v>
      </c>
      <c r="BK394" s="228">
        <f>ROUND(I394*H394,2)</f>
        <v>0</v>
      </c>
      <c r="BL394" s="18" t="s">
        <v>243</v>
      </c>
      <c r="BM394" s="18" t="s">
        <v>3156</v>
      </c>
    </row>
    <row r="395" s="1" customFormat="1">
      <c r="B395" s="39"/>
      <c r="C395" s="40"/>
      <c r="D395" s="229" t="s">
        <v>245</v>
      </c>
      <c r="E395" s="40"/>
      <c r="F395" s="230" t="s">
        <v>2755</v>
      </c>
      <c r="G395" s="40"/>
      <c r="H395" s="40"/>
      <c r="I395" s="144"/>
      <c r="J395" s="40"/>
      <c r="K395" s="40"/>
      <c r="L395" s="44"/>
      <c r="M395" s="231"/>
      <c r="N395" s="80"/>
      <c r="O395" s="80"/>
      <c r="P395" s="80"/>
      <c r="Q395" s="80"/>
      <c r="R395" s="80"/>
      <c r="S395" s="80"/>
      <c r="T395" s="81"/>
      <c r="AT395" s="18" t="s">
        <v>245</v>
      </c>
      <c r="AU395" s="18" t="s">
        <v>81</v>
      </c>
    </row>
    <row r="396" s="11" customFormat="1" ht="25.92" customHeight="1">
      <c r="B396" s="201"/>
      <c r="C396" s="202"/>
      <c r="D396" s="203" t="s">
        <v>71</v>
      </c>
      <c r="E396" s="204" t="s">
        <v>660</v>
      </c>
      <c r="F396" s="204" t="s">
        <v>661</v>
      </c>
      <c r="G396" s="202"/>
      <c r="H396" s="202"/>
      <c r="I396" s="205"/>
      <c r="J396" s="206">
        <f>BK396</f>
        <v>0</v>
      </c>
      <c r="K396" s="202"/>
      <c r="L396" s="207"/>
      <c r="M396" s="208"/>
      <c r="N396" s="209"/>
      <c r="O396" s="209"/>
      <c r="P396" s="210">
        <f>P397</f>
        <v>0</v>
      </c>
      <c r="Q396" s="209"/>
      <c r="R396" s="210">
        <f>R397</f>
        <v>0.2812462</v>
      </c>
      <c r="S396" s="209"/>
      <c r="T396" s="211">
        <f>T397</f>
        <v>0</v>
      </c>
      <c r="AR396" s="212" t="s">
        <v>81</v>
      </c>
      <c r="AT396" s="213" t="s">
        <v>71</v>
      </c>
      <c r="AU396" s="213" t="s">
        <v>72</v>
      </c>
      <c r="AY396" s="212" t="s">
        <v>236</v>
      </c>
      <c r="BK396" s="214">
        <f>BK397</f>
        <v>0</v>
      </c>
    </row>
    <row r="397" s="11" customFormat="1" ht="22.8" customHeight="1">
      <c r="B397" s="201"/>
      <c r="C397" s="202"/>
      <c r="D397" s="203" t="s">
        <v>71</v>
      </c>
      <c r="E397" s="215" t="s">
        <v>2756</v>
      </c>
      <c r="F397" s="215" t="s">
        <v>2757</v>
      </c>
      <c r="G397" s="202"/>
      <c r="H397" s="202"/>
      <c r="I397" s="205"/>
      <c r="J397" s="216">
        <f>BK397</f>
        <v>0</v>
      </c>
      <c r="K397" s="202"/>
      <c r="L397" s="207"/>
      <c r="M397" s="208"/>
      <c r="N397" s="209"/>
      <c r="O397" s="209"/>
      <c r="P397" s="210">
        <f>SUM(P398:P454)</f>
        <v>0</v>
      </c>
      <c r="Q397" s="209"/>
      <c r="R397" s="210">
        <f>SUM(R398:R454)</f>
        <v>0.2812462</v>
      </c>
      <c r="S397" s="209"/>
      <c r="T397" s="211">
        <f>SUM(T398:T454)</f>
        <v>0</v>
      </c>
      <c r="AR397" s="212" t="s">
        <v>81</v>
      </c>
      <c r="AT397" s="213" t="s">
        <v>71</v>
      </c>
      <c r="AU397" s="213" t="s">
        <v>79</v>
      </c>
      <c r="AY397" s="212" t="s">
        <v>236</v>
      </c>
      <c r="BK397" s="214">
        <f>SUM(BK398:BK454)</f>
        <v>0</v>
      </c>
    </row>
    <row r="398" s="1" customFormat="1" ht="16.5" customHeight="1">
      <c r="B398" s="39"/>
      <c r="C398" s="217" t="s">
        <v>2484</v>
      </c>
      <c r="D398" s="217" t="s">
        <v>238</v>
      </c>
      <c r="E398" s="218" t="s">
        <v>2759</v>
      </c>
      <c r="F398" s="219" t="s">
        <v>2760</v>
      </c>
      <c r="G398" s="220" t="s">
        <v>264</v>
      </c>
      <c r="H398" s="221">
        <v>42.792999999999999</v>
      </c>
      <c r="I398" s="222"/>
      <c r="J398" s="223">
        <f>ROUND(I398*H398,2)</f>
        <v>0</v>
      </c>
      <c r="K398" s="219" t="s">
        <v>242</v>
      </c>
      <c r="L398" s="44"/>
      <c r="M398" s="224" t="s">
        <v>19</v>
      </c>
      <c r="N398" s="225" t="s">
        <v>43</v>
      </c>
      <c r="O398" s="80"/>
      <c r="P398" s="226">
        <f>O398*H398</f>
        <v>0</v>
      </c>
      <c r="Q398" s="226">
        <v>0</v>
      </c>
      <c r="R398" s="226">
        <f>Q398*H398</f>
        <v>0</v>
      </c>
      <c r="S398" s="226">
        <v>0</v>
      </c>
      <c r="T398" s="227">
        <f>S398*H398</f>
        <v>0</v>
      </c>
      <c r="AR398" s="18" t="s">
        <v>412</v>
      </c>
      <c r="AT398" s="18" t="s">
        <v>238</v>
      </c>
      <c r="AU398" s="18" t="s">
        <v>81</v>
      </c>
      <c r="AY398" s="18" t="s">
        <v>236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8" t="s">
        <v>79</v>
      </c>
      <c r="BK398" s="228">
        <f>ROUND(I398*H398,2)</f>
        <v>0</v>
      </c>
      <c r="BL398" s="18" t="s">
        <v>412</v>
      </c>
      <c r="BM398" s="18" t="s">
        <v>3157</v>
      </c>
    </row>
    <row r="399" s="1" customFormat="1">
      <c r="B399" s="39"/>
      <c r="C399" s="40"/>
      <c r="D399" s="229" t="s">
        <v>245</v>
      </c>
      <c r="E399" s="40"/>
      <c r="F399" s="230" t="s">
        <v>2762</v>
      </c>
      <c r="G399" s="40"/>
      <c r="H399" s="40"/>
      <c r="I399" s="144"/>
      <c r="J399" s="40"/>
      <c r="K399" s="40"/>
      <c r="L399" s="44"/>
      <c r="M399" s="231"/>
      <c r="N399" s="80"/>
      <c r="O399" s="80"/>
      <c r="P399" s="80"/>
      <c r="Q399" s="80"/>
      <c r="R399" s="80"/>
      <c r="S399" s="80"/>
      <c r="T399" s="81"/>
      <c r="AT399" s="18" t="s">
        <v>245</v>
      </c>
      <c r="AU399" s="18" t="s">
        <v>81</v>
      </c>
    </row>
    <row r="400" s="1" customFormat="1">
      <c r="B400" s="39"/>
      <c r="C400" s="40"/>
      <c r="D400" s="229" t="s">
        <v>247</v>
      </c>
      <c r="E400" s="40"/>
      <c r="F400" s="232" t="s">
        <v>3158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247</v>
      </c>
      <c r="AU400" s="18" t="s">
        <v>81</v>
      </c>
    </row>
    <row r="401" s="13" customFormat="1">
      <c r="B401" s="250"/>
      <c r="C401" s="251"/>
      <c r="D401" s="229" t="s">
        <v>249</v>
      </c>
      <c r="E401" s="252" t="s">
        <v>19</v>
      </c>
      <c r="F401" s="253" t="s">
        <v>3159</v>
      </c>
      <c r="G401" s="251"/>
      <c r="H401" s="252" t="s">
        <v>19</v>
      </c>
      <c r="I401" s="254"/>
      <c r="J401" s="251"/>
      <c r="K401" s="251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249</v>
      </c>
      <c r="AU401" s="259" t="s">
        <v>81</v>
      </c>
      <c r="AV401" s="13" t="s">
        <v>79</v>
      </c>
      <c r="AW401" s="13" t="s">
        <v>33</v>
      </c>
      <c r="AX401" s="13" t="s">
        <v>72</v>
      </c>
      <c r="AY401" s="259" t="s">
        <v>236</v>
      </c>
    </row>
    <row r="402" s="12" customFormat="1">
      <c r="B402" s="233"/>
      <c r="C402" s="234"/>
      <c r="D402" s="229" t="s">
        <v>249</v>
      </c>
      <c r="E402" s="235" t="s">
        <v>19</v>
      </c>
      <c r="F402" s="236" t="s">
        <v>3160</v>
      </c>
      <c r="G402" s="234"/>
      <c r="H402" s="237">
        <v>31.879999999999999</v>
      </c>
      <c r="I402" s="238"/>
      <c r="J402" s="234"/>
      <c r="K402" s="234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249</v>
      </c>
      <c r="AU402" s="243" t="s">
        <v>81</v>
      </c>
      <c r="AV402" s="12" t="s">
        <v>81</v>
      </c>
      <c r="AW402" s="12" t="s">
        <v>33</v>
      </c>
      <c r="AX402" s="12" t="s">
        <v>72</v>
      </c>
      <c r="AY402" s="243" t="s">
        <v>236</v>
      </c>
    </row>
    <row r="403" s="12" customFormat="1">
      <c r="B403" s="233"/>
      <c r="C403" s="234"/>
      <c r="D403" s="229" t="s">
        <v>249</v>
      </c>
      <c r="E403" s="235" t="s">
        <v>19</v>
      </c>
      <c r="F403" s="236" t="s">
        <v>3161</v>
      </c>
      <c r="G403" s="234"/>
      <c r="H403" s="237">
        <v>10.913</v>
      </c>
      <c r="I403" s="238"/>
      <c r="J403" s="234"/>
      <c r="K403" s="234"/>
      <c r="L403" s="239"/>
      <c r="M403" s="240"/>
      <c r="N403" s="241"/>
      <c r="O403" s="241"/>
      <c r="P403" s="241"/>
      <c r="Q403" s="241"/>
      <c r="R403" s="241"/>
      <c r="S403" s="241"/>
      <c r="T403" s="242"/>
      <c r="AT403" s="243" t="s">
        <v>249</v>
      </c>
      <c r="AU403" s="243" t="s">
        <v>81</v>
      </c>
      <c r="AV403" s="12" t="s">
        <v>81</v>
      </c>
      <c r="AW403" s="12" t="s">
        <v>33</v>
      </c>
      <c r="AX403" s="12" t="s">
        <v>72</v>
      </c>
      <c r="AY403" s="243" t="s">
        <v>236</v>
      </c>
    </row>
    <row r="404" s="15" customFormat="1">
      <c r="B404" s="283"/>
      <c r="C404" s="284"/>
      <c r="D404" s="229" t="s">
        <v>249</v>
      </c>
      <c r="E404" s="285" t="s">
        <v>19</v>
      </c>
      <c r="F404" s="286" t="s">
        <v>2130</v>
      </c>
      <c r="G404" s="284"/>
      <c r="H404" s="287">
        <v>42.792999999999999</v>
      </c>
      <c r="I404" s="288"/>
      <c r="J404" s="284"/>
      <c r="K404" s="284"/>
      <c r="L404" s="289"/>
      <c r="M404" s="290"/>
      <c r="N404" s="291"/>
      <c r="O404" s="291"/>
      <c r="P404" s="291"/>
      <c r="Q404" s="291"/>
      <c r="R404" s="291"/>
      <c r="S404" s="291"/>
      <c r="T404" s="292"/>
      <c r="AT404" s="293" t="s">
        <v>249</v>
      </c>
      <c r="AU404" s="293" t="s">
        <v>81</v>
      </c>
      <c r="AV404" s="15" t="s">
        <v>243</v>
      </c>
      <c r="AW404" s="15" t="s">
        <v>33</v>
      </c>
      <c r="AX404" s="15" t="s">
        <v>79</v>
      </c>
      <c r="AY404" s="293" t="s">
        <v>236</v>
      </c>
    </row>
    <row r="405" s="1" customFormat="1" ht="16.5" customHeight="1">
      <c r="B405" s="39"/>
      <c r="C405" s="260" t="s">
        <v>1036</v>
      </c>
      <c r="D405" s="260" t="s">
        <v>680</v>
      </c>
      <c r="E405" s="261" t="s">
        <v>2768</v>
      </c>
      <c r="F405" s="262" t="s">
        <v>2769</v>
      </c>
      <c r="G405" s="263" t="s">
        <v>256</v>
      </c>
      <c r="H405" s="264">
        <v>0.012999999999999999</v>
      </c>
      <c r="I405" s="265"/>
      <c r="J405" s="266">
        <f>ROUND(I405*H405,2)</f>
        <v>0</v>
      </c>
      <c r="K405" s="262" t="s">
        <v>242</v>
      </c>
      <c r="L405" s="267"/>
      <c r="M405" s="268" t="s">
        <v>19</v>
      </c>
      <c r="N405" s="269" t="s">
        <v>43</v>
      </c>
      <c r="O405" s="80"/>
      <c r="P405" s="226">
        <f>O405*H405</f>
        <v>0</v>
      </c>
      <c r="Q405" s="226">
        <v>1</v>
      </c>
      <c r="R405" s="226">
        <f>Q405*H405</f>
        <v>0.012999999999999999</v>
      </c>
      <c r="S405" s="226">
        <v>0</v>
      </c>
      <c r="T405" s="227">
        <f>S405*H405</f>
        <v>0</v>
      </c>
      <c r="AR405" s="18" t="s">
        <v>510</v>
      </c>
      <c r="AT405" s="18" t="s">
        <v>680</v>
      </c>
      <c r="AU405" s="18" t="s">
        <v>81</v>
      </c>
      <c r="AY405" s="18" t="s">
        <v>236</v>
      </c>
      <c r="BE405" s="228">
        <f>IF(N405="základní",J405,0)</f>
        <v>0</v>
      </c>
      <c r="BF405" s="228">
        <f>IF(N405="snížená",J405,0)</f>
        <v>0</v>
      </c>
      <c r="BG405" s="228">
        <f>IF(N405="zákl. přenesená",J405,0)</f>
        <v>0</v>
      </c>
      <c r="BH405" s="228">
        <f>IF(N405="sníž. přenesená",J405,0)</f>
        <v>0</v>
      </c>
      <c r="BI405" s="228">
        <f>IF(N405="nulová",J405,0)</f>
        <v>0</v>
      </c>
      <c r="BJ405" s="18" t="s">
        <v>79</v>
      </c>
      <c r="BK405" s="228">
        <f>ROUND(I405*H405,2)</f>
        <v>0</v>
      </c>
      <c r="BL405" s="18" t="s">
        <v>412</v>
      </c>
      <c r="BM405" s="18" t="s">
        <v>3162</v>
      </c>
    </row>
    <row r="406" s="1" customFormat="1">
      <c r="B406" s="39"/>
      <c r="C406" s="40"/>
      <c r="D406" s="229" t="s">
        <v>245</v>
      </c>
      <c r="E406" s="40"/>
      <c r="F406" s="230" t="s">
        <v>2769</v>
      </c>
      <c r="G406" s="40"/>
      <c r="H406" s="40"/>
      <c r="I406" s="144"/>
      <c r="J406" s="40"/>
      <c r="K406" s="40"/>
      <c r="L406" s="44"/>
      <c r="M406" s="231"/>
      <c r="N406" s="80"/>
      <c r="O406" s="80"/>
      <c r="P406" s="80"/>
      <c r="Q406" s="80"/>
      <c r="R406" s="80"/>
      <c r="S406" s="80"/>
      <c r="T406" s="81"/>
      <c r="AT406" s="18" t="s">
        <v>245</v>
      </c>
      <c r="AU406" s="18" t="s">
        <v>81</v>
      </c>
    </row>
    <row r="407" s="12" customFormat="1">
      <c r="B407" s="233"/>
      <c r="C407" s="234"/>
      <c r="D407" s="229" t="s">
        <v>249</v>
      </c>
      <c r="E407" s="234"/>
      <c r="F407" s="236" t="s">
        <v>3163</v>
      </c>
      <c r="G407" s="234"/>
      <c r="H407" s="237">
        <v>0.012999999999999999</v>
      </c>
      <c r="I407" s="238"/>
      <c r="J407" s="234"/>
      <c r="K407" s="234"/>
      <c r="L407" s="239"/>
      <c r="M407" s="240"/>
      <c r="N407" s="241"/>
      <c r="O407" s="241"/>
      <c r="P407" s="241"/>
      <c r="Q407" s="241"/>
      <c r="R407" s="241"/>
      <c r="S407" s="241"/>
      <c r="T407" s="242"/>
      <c r="AT407" s="243" t="s">
        <v>249</v>
      </c>
      <c r="AU407" s="243" t="s">
        <v>81</v>
      </c>
      <c r="AV407" s="12" t="s">
        <v>81</v>
      </c>
      <c r="AW407" s="12" t="s">
        <v>4</v>
      </c>
      <c r="AX407" s="12" t="s">
        <v>79</v>
      </c>
      <c r="AY407" s="243" t="s">
        <v>236</v>
      </c>
    </row>
    <row r="408" s="1" customFormat="1" ht="16.5" customHeight="1">
      <c r="B408" s="39"/>
      <c r="C408" s="217" t="s">
        <v>2495</v>
      </c>
      <c r="D408" s="217" t="s">
        <v>238</v>
      </c>
      <c r="E408" s="218" t="s">
        <v>2773</v>
      </c>
      <c r="F408" s="219" t="s">
        <v>2774</v>
      </c>
      <c r="G408" s="220" t="s">
        <v>264</v>
      </c>
      <c r="H408" s="221">
        <v>85.585999999999999</v>
      </c>
      <c r="I408" s="222"/>
      <c r="J408" s="223">
        <f>ROUND(I408*H408,2)</f>
        <v>0</v>
      </c>
      <c r="K408" s="219" t="s">
        <v>242</v>
      </c>
      <c r="L408" s="44"/>
      <c r="M408" s="224" t="s">
        <v>19</v>
      </c>
      <c r="N408" s="225" t="s">
        <v>43</v>
      </c>
      <c r="O408" s="80"/>
      <c r="P408" s="226">
        <f>O408*H408</f>
        <v>0</v>
      </c>
      <c r="Q408" s="226">
        <v>0</v>
      </c>
      <c r="R408" s="226">
        <f>Q408*H408</f>
        <v>0</v>
      </c>
      <c r="S408" s="226">
        <v>0</v>
      </c>
      <c r="T408" s="227">
        <f>S408*H408</f>
        <v>0</v>
      </c>
      <c r="AR408" s="18" t="s">
        <v>412</v>
      </c>
      <c r="AT408" s="18" t="s">
        <v>238</v>
      </c>
      <c r="AU408" s="18" t="s">
        <v>81</v>
      </c>
      <c r="AY408" s="18" t="s">
        <v>236</v>
      </c>
      <c r="BE408" s="228">
        <f>IF(N408="základní",J408,0)</f>
        <v>0</v>
      </c>
      <c r="BF408" s="228">
        <f>IF(N408="snížená",J408,0)</f>
        <v>0</v>
      </c>
      <c r="BG408" s="228">
        <f>IF(N408="zákl. přenesená",J408,0)</f>
        <v>0</v>
      </c>
      <c r="BH408" s="228">
        <f>IF(N408="sníž. přenesená",J408,0)</f>
        <v>0</v>
      </c>
      <c r="BI408" s="228">
        <f>IF(N408="nulová",J408,0)</f>
        <v>0</v>
      </c>
      <c r="BJ408" s="18" t="s">
        <v>79</v>
      </c>
      <c r="BK408" s="228">
        <f>ROUND(I408*H408,2)</f>
        <v>0</v>
      </c>
      <c r="BL408" s="18" t="s">
        <v>412</v>
      </c>
      <c r="BM408" s="18" t="s">
        <v>3164</v>
      </c>
    </row>
    <row r="409" s="1" customFormat="1">
      <c r="B409" s="39"/>
      <c r="C409" s="40"/>
      <c r="D409" s="229" t="s">
        <v>245</v>
      </c>
      <c r="E409" s="40"/>
      <c r="F409" s="230" t="s">
        <v>2776</v>
      </c>
      <c r="G409" s="40"/>
      <c r="H409" s="40"/>
      <c r="I409" s="144"/>
      <c r="J409" s="40"/>
      <c r="K409" s="40"/>
      <c r="L409" s="44"/>
      <c r="M409" s="231"/>
      <c r="N409" s="80"/>
      <c r="O409" s="80"/>
      <c r="P409" s="80"/>
      <c r="Q409" s="80"/>
      <c r="R409" s="80"/>
      <c r="S409" s="80"/>
      <c r="T409" s="81"/>
      <c r="AT409" s="18" t="s">
        <v>245</v>
      </c>
      <c r="AU409" s="18" t="s">
        <v>81</v>
      </c>
    </row>
    <row r="410" s="1" customFormat="1">
      <c r="B410" s="39"/>
      <c r="C410" s="40"/>
      <c r="D410" s="229" t="s">
        <v>247</v>
      </c>
      <c r="E410" s="40"/>
      <c r="F410" s="232" t="s">
        <v>3165</v>
      </c>
      <c r="G410" s="40"/>
      <c r="H410" s="40"/>
      <c r="I410" s="144"/>
      <c r="J410" s="40"/>
      <c r="K410" s="40"/>
      <c r="L410" s="44"/>
      <c r="M410" s="231"/>
      <c r="N410" s="80"/>
      <c r="O410" s="80"/>
      <c r="P410" s="80"/>
      <c r="Q410" s="80"/>
      <c r="R410" s="80"/>
      <c r="S410" s="80"/>
      <c r="T410" s="81"/>
      <c r="AT410" s="18" t="s">
        <v>247</v>
      </c>
      <c r="AU410" s="18" t="s">
        <v>81</v>
      </c>
    </row>
    <row r="411" s="12" customFormat="1">
      <c r="B411" s="233"/>
      <c r="C411" s="234"/>
      <c r="D411" s="229" t="s">
        <v>249</v>
      </c>
      <c r="E411" s="235" t="s">
        <v>19</v>
      </c>
      <c r="F411" s="236" t="s">
        <v>3166</v>
      </c>
      <c r="G411" s="234"/>
      <c r="H411" s="237">
        <v>85.585999999999999</v>
      </c>
      <c r="I411" s="238"/>
      <c r="J411" s="234"/>
      <c r="K411" s="234"/>
      <c r="L411" s="239"/>
      <c r="M411" s="240"/>
      <c r="N411" s="241"/>
      <c r="O411" s="241"/>
      <c r="P411" s="241"/>
      <c r="Q411" s="241"/>
      <c r="R411" s="241"/>
      <c r="S411" s="241"/>
      <c r="T411" s="242"/>
      <c r="AT411" s="243" t="s">
        <v>249</v>
      </c>
      <c r="AU411" s="243" t="s">
        <v>81</v>
      </c>
      <c r="AV411" s="12" t="s">
        <v>81</v>
      </c>
      <c r="AW411" s="12" t="s">
        <v>33</v>
      </c>
      <c r="AX411" s="12" t="s">
        <v>79</v>
      </c>
      <c r="AY411" s="243" t="s">
        <v>236</v>
      </c>
    </row>
    <row r="412" s="1" customFormat="1" ht="16.5" customHeight="1">
      <c r="B412" s="39"/>
      <c r="C412" s="260" t="s">
        <v>1040</v>
      </c>
      <c r="D412" s="260" t="s">
        <v>680</v>
      </c>
      <c r="E412" s="261" t="s">
        <v>2779</v>
      </c>
      <c r="F412" s="262" t="s">
        <v>2780</v>
      </c>
      <c r="G412" s="263" t="s">
        <v>256</v>
      </c>
      <c r="H412" s="264">
        <v>0.029999999999999999</v>
      </c>
      <c r="I412" s="265"/>
      <c r="J412" s="266">
        <f>ROUND(I412*H412,2)</f>
        <v>0</v>
      </c>
      <c r="K412" s="262" t="s">
        <v>242</v>
      </c>
      <c r="L412" s="267"/>
      <c r="M412" s="268" t="s">
        <v>19</v>
      </c>
      <c r="N412" s="269" t="s">
        <v>43</v>
      </c>
      <c r="O412" s="80"/>
      <c r="P412" s="226">
        <f>O412*H412</f>
        <v>0</v>
      </c>
      <c r="Q412" s="226">
        <v>1</v>
      </c>
      <c r="R412" s="226">
        <f>Q412*H412</f>
        <v>0.029999999999999999</v>
      </c>
      <c r="S412" s="226">
        <v>0</v>
      </c>
      <c r="T412" s="227">
        <f>S412*H412</f>
        <v>0</v>
      </c>
      <c r="AR412" s="18" t="s">
        <v>510</v>
      </c>
      <c r="AT412" s="18" t="s">
        <v>680</v>
      </c>
      <c r="AU412" s="18" t="s">
        <v>81</v>
      </c>
      <c r="AY412" s="18" t="s">
        <v>236</v>
      </c>
      <c r="BE412" s="228">
        <f>IF(N412="základní",J412,0)</f>
        <v>0</v>
      </c>
      <c r="BF412" s="228">
        <f>IF(N412="snížená",J412,0)</f>
        <v>0</v>
      </c>
      <c r="BG412" s="228">
        <f>IF(N412="zákl. přenesená",J412,0)</f>
        <v>0</v>
      </c>
      <c r="BH412" s="228">
        <f>IF(N412="sníž. přenesená",J412,0)</f>
        <v>0</v>
      </c>
      <c r="BI412" s="228">
        <f>IF(N412="nulová",J412,0)</f>
        <v>0</v>
      </c>
      <c r="BJ412" s="18" t="s">
        <v>79</v>
      </c>
      <c r="BK412" s="228">
        <f>ROUND(I412*H412,2)</f>
        <v>0</v>
      </c>
      <c r="BL412" s="18" t="s">
        <v>412</v>
      </c>
      <c r="BM412" s="18" t="s">
        <v>3167</v>
      </c>
    </row>
    <row r="413" s="1" customFormat="1">
      <c r="B413" s="39"/>
      <c r="C413" s="40"/>
      <c r="D413" s="229" t="s">
        <v>245</v>
      </c>
      <c r="E413" s="40"/>
      <c r="F413" s="230" t="s">
        <v>2780</v>
      </c>
      <c r="G413" s="40"/>
      <c r="H413" s="40"/>
      <c r="I413" s="144"/>
      <c r="J413" s="40"/>
      <c r="K413" s="40"/>
      <c r="L413" s="44"/>
      <c r="M413" s="231"/>
      <c r="N413" s="80"/>
      <c r="O413" s="80"/>
      <c r="P413" s="80"/>
      <c r="Q413" s="80"/>
      <c r="R413" s="80"/>
      <c r="S413" s="80"/>
      <c r="T413" s="81"/>
      <c r="AT413" s="18" t="s">
        <v>245</v>
      </c>
      <c r="AU413" s="18" t="s">
        <v>81</v>
      </c>
    </row>
    <row r="414" s="12" customFormat="1">
      <c r="B414" s="233"/>
      <c r="C414" s="234"/>
      <c r="D414" s="229" t="s">
        <v>249</v>
      </c>
      <c r="E414" s="234"/>
      <c r="F414" s="236" t="s">
        <v>3168</v>
      </c>
      <c r="G414" s="234"/>
      <c r="H414" s="237">
        <v>0.029999999999999999</v>
      </c>
      <c r="I414" s="238"/>
      <c r="J414" s="234"/>
      <c r="K414" s="234"/>
      <c r="L414" s="239"/>
      <c r="M414" s="240"/>
      <c r="N414" s="241"/>
      <c r="O414" s="241"/>
      <c r="P414" s="241"/>
      <c r="Q414" s="241"/>
      <c r="R414" s="241"/>
      <c r="S414" s="241"/>
      <c r="T414" s="242"/>
      <c r="AT414" s="243" t="s">
        <v>249</v>
      </c>
      <c r="AU414" s="243" t="s">
        <v>81</v>
      </c>
      <c r="AV414" s="12" t="s">
        <v>81</v>
      </c>
      <c r="AW414" s="12" t="s">
        <v>4</v>
      </c>
      <c r="AX414" s="12" t="s">
        <v>79</v>
      </c>
      <c r="AY414" s="243" t="s">
        <v>236</v>
      </c>
    </row>
    <row r="415" s="1" customFormat="1" ht="16.5" customHeight="1">
      <c r="B415" s="39"/>
      <c r="C415" s="217" t="s">
        <v>2506</v>
      </c>
      <c r="D415" s="217" t="s">
        <v>238</v>
      </c>
      <c r="E415" s="218" t="s">
        <v>2784</v>
      </c>
      <c r="F415" s="219" t="s">
        <v>2785</v>
      </c>
      <c r="G415" s="220" t="s">
        <v>264</v>
      </c>
      <c r="H415" s="221">
        <v>146.417</v>
      </c>
      <c r="I415" s="222"/>
      <c r="J415" s="223">
        <f>ROUND(I415*H415,2)</f>
        <v>0</v>
      </c>
      <c r="K415" s="219" t="s">
        <v>242</v>
      </c>
      <c r="L415" s="44"/>
      <c r="M415" s="224" t="s">
        <v>19</v>
      </c>
      <c r="N415" s="225" t="s">
        <v>43</v>
      </c>
      <c r="O415" s="80"/>
      <c r="P415" s="226">
        <f>O415*H415</f>
        <v>0</v>
      </c>
      <c r="Q415" s="226">
        <v>0</v>
      </c>
      <c r="R415" s="226">
        <f>Q415*H415</f>
        <v>0</v>
      </c>
      <c r="S415" s="226">
        <v>0</v>
      </c>
      <c r="T415" s="227">
        <f>S415*H415</f>
        <v>0</v>
      </c>
      <c r="AR415" s="18" t="s">
        <v>412</v>
      </c>
      <c r="AT415" s="18" t="s">
        <v>238</v>
      </c>
      <c r="AU415" s="18" t="s">
        <v>81</v>
      </c>
      <c r="AY415" s="18" t="s">
        <v>236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8" t="s">
        <v>79</v>
      </c>
      <c r="BK415" s="228">
        <f>ROUND(I415*H415,2)</f>
        <v>0</v>
      </c>
      <c r="BL415" s="18" t="s">
        <v>412</v>
      </c>
      <c r="BM415" s="18" t="s">
        <v>3169</v>
      </c>
    </row>
    <row r="416" s="1" customFormat="1">
      <c r="B416" s="39"/>
      <c r="C416" s="40"/>
      <c r="D416" s="229" t="s">
        <v>245</v>
      </c>
      <c r="E416" s="40"/>
      <c r="F416" s="230" t="s">
        <v>2787</v>
      </c>
      <c r="G416" s="40"/>
      <c r="H416" s="40"/>
      <c r="I416" s="144"/>
      <c r="J416" s="40"/>
      <c r="K416" s="40"/>
      <c r="L416" s="44"/>
      <c r="M416" s="231"/>
      <c r="N416" s="80"/>
      <c r="O416" s="80"/>
      <c r="P416" s="80"/>
      <c r="Q416" s="80"/>
      <c r="R416" s="80"/>
      <c r="S416" s="80"/>
      <c r="T416" s="81"/>
      <c r="AT416" s="18" t="s">
        <v>245</v>
      </c>
      <c r="AU416" s="18" t="s">
        <v>81</v>
      </c>
    </row>
    <row r="417" s="1" customFormat="1">
      <c r="B417" s="39"/>
      <c r="C417" s="40"/>
      <c r="D417" s="229" t="s">
        <v>247</v>
      </c>
      <c r="E417" s="40"/>
      <c r="F417" s="232" t="s">
        <v>3170</v>
      </c>
      <c r="G417" s="40"/>
      <c r="H417" s="40"/>
      <c r="I417" s="144"/>
      <c r="J417" s="40"/>
      <c r="K417" s="40"/>
      <c r="L417" s="44"/>
      <c r="M417" s="231"/>
      <c r="N417" s="80"/>
      <c r="O417" s="80"/>
      <c r="P417" s="80"/>
      <c r="Q417" s="80"/>
      <c r="R417" s="80"/>
      <c r="S417" s="80"/>
      <c r="T417" s="81"/>
      <c r="AT417" s="18" t="s">
        <v>247</v>
      </c>
      <c r="AU417" s="18" t="s">
        <v>81</v>
      </c>
    </row>
    <row r="418" s="13" customFormat="1">
      <c r="B418" s="250"/>
      <c r="C418" s="251"/>
      <c r="D418" s="229" t="s">
        <v>249</v>
      </c>
      <c r="E418" s="252" t="s">
        <v>19</v>
      </c>
      <c r="F418" s="253" t="s">
        <v>2789</v>
      </c>
      <c r="G418" s="251"/>
      <c r="H418" s="252" t="s">
        <v>19</v>
      </c>
      <c r="I418" s="254"/>
      <c r="J418" s="251"/>
      <c r="K418" s="251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249</v>
      </c>
      <c r="AU418" s="259" t="s">
        <v>81</v>
      </c>
      <c r="AV418" s="13" t="s">
        <v>79</v>
      </c>
      <c r="AW418" s="13" t="s">
        <v>33</v>
      </c>
      <c r="AX418" s="13" t="s">
        <v>72</v>
      </c>
      <c r="AY418" s="259" t="s">
        <v>236</v>
      </c>
    </row>
    <row r="419" s="12" customFormat="1">
      <c r="B419" s="233"/>
      <c r="C419" s="234"/>
      <c r="D419" s="229" t="s">
        <v>249</v>
      </c>
      <c r="E419" s="235" t="s">
        <v>19</v>
      </c>
      <c r="F419" s="236" t="s">
        <v>3171</v>
      </c>
      <c r="G419" s="234"/>
      <c r="H419" s="237">
        <v>23.814</v>
      </c>
      <c r="I419" s="238"/>
      <c r="J419" s="234"/>
      <c r="K419" s="234"/>
      <c r="L419" s="239"/>
      <c r="M419" s="240"/>
      <c r="N419" s="241"/>
      <c r="O419" s="241"/>
      <c r="P419" s="241"/>
      <c r="Q419" s="241"/>
      <c r="R419" s="241"/>
      <c r="S419" s="241"/>
      <c r="T419" s="242"/>
      <c r="AT419" s="243" t="s">
        <v>249</v>
      </c>
      <c r="AU419" s="243" t="s">
        <v>81</v>
      </c>
      <c r="AV419" s="12" t="s">
        <v>81</v>
      </c>
      <c r="AW419" s="12" t="s">
        <v>33</v>
      </c>
      <c r="AX419" s="12" t="s">
        <v>72</v>
      </c>
      <c r="AY419" s="243" t="s">
        <v>236</v>
      </c>
    </row>
    <row r="420" s="12" customFormat="1">
      <c r="B420" s="233"/>
      <c r="C420" s="234"/>
      <c r="D420" s="229" t="s">
        <v>249</v>
      </c>
      <c r="E420" s="235" t="s">
        <v>19</v>
      </c>
      <c r="F420" s="236" t="s">
        <v>3172</v>
      </c>
      <c r="G420" s="234"/>
      <c r="H420" s="237">
        <v>59.741999999999997</v>
      </c>
      <c r="I420" s="238"/>
      <c r="J420" s="234"/>
      <c r="K420" s="234"/>
      <c r="L420" s="239"/>
      <c r="M420" s="240"/>
      <c r="N420" s="241"/>
      <c r="O420" s="241"/>
      <c r="P420" s="241"/>
      <c r="Q420" s="241"/>
      <c r="R420" s="241"/>
      <c r="S420" s="241"/>
      <c r="T420" s="242"/>
      <c r="AT420" s="243" t="s">
        <v>249</v>
      </c>
      <c r="AU420" s="243" t="s">
        <v>81</v>
      </c>
      <c r="AV420" s="12" t="s">
        <v>81</v>
      </c>
      <c r="AW420" s="12" t="s">
        <v>33</v>
      </c>
      <c r="AX420" s="12" t="s">
        <v>72</v>
      </c>
      <c r="AY420" s="243" t="s">
        <v>236</v>
      </c>
    </row>
    <row r="421" s="12" customFormat="1">
      <c r="B421" s="233"/>
      <c r="C421" s="234"/>
      <c r="D421" s="229" t="s">
        <v>249</v>
      </c>
      <c r="E421" s="235" t="s">
        <v>19</v>
      </c>
      <c r="F421" s="236" t="s">
        <v>3173</v>
      </c>
      <c r="G421" s="234"/>
      <c r="H421" s="237">
        <v>25.960999999999999</v>
      </c>
      <c r="I421" s="238"/>
      <c r="J421" s="234"/>
      <c r="K421" s="234"/>
      <c r="L421" s="239"/>
      <c r="M421" s="240"/>
      <c r="N421" s="241"/>
      <c r="O421" s="241"/>
      <c r="P421" s="241"/>
      <c r="Q421" s="241"/>
      <c r="R421" s="241"/>
      <c r="S421" s="241"/>
      <c r="T421" s="242"/>
      <c r="AT421" s="243" t="s">
        <v>249</v>
      </c>
      <c r="AU421" s="243" t="s">
        <v>81</v>
      </c>
      <c r="AV421" s="12" t="s">
        <v>81</v>
      </c>
      <c r="AW421" s="12" t="s">
        <v>33</v>
      </c>
      <c r="AX421" s="12" t="s">
        <v>72</v>
      </c>
      <c r="AY421" s="243" t="s">
        <v>236</v>
      </c>
    </row>
    <row r="422" s="12" customFormat="1">
      <c r="B422" s="233"/>
      <c r="C422" s="234"/>
      <c r="D422" s="229" t="s">
        <v>249</v>
      </c>
      <c r="E422" s="235" t="s">
        <v>19</v>
      </c>
      <c r="F422" s="236" t="s">
        <v>3174</v>
      </c>
      <c r="G422" s="234"/>
      <c r="H422" s="237">
        <v>0.90000000000000002</v>
      </c>
      <c r="I422" s="238"/>
      <c r="J422" s="234"/>
      <c r="K422" s="234"/>
      <c r="L422" s="239"/>
      <c r="M422" s="240"/>
      <c r="N422" s="241"/>
      <c r="O422" s="241"/>
      <c r="P422" s="241"/>
      <c r="Q422" s="241"/>
      <c r="R422" s="241"/>
      <c r="S422" s="241"/>
      <c r="T422" s="242"/>
      <c r="AT422" s="243" t="s">
        <v>249</v>
      </c>
      <c r="AU422" s="243" t="s">
        <v>81</v>
      </c>
      <c r="AV422" s="12" t="s">
        <v>81</v>
      </c>
      <c r="AW422" s="12" t="s">
        <v>33</v>
      </c>
      <c r="AX422" s="12" t="s">
        <v>72</v>
      </c>
      <c r="AY422" s="243" t="s">
        <v>236</v>
      </c>
    </row>
    <row r="423" s="12" customFormat="1">
      <c r="B423" s="233"/>
      <c r="C423" s="234"/>
      <c r="D423" s="229" t="s">
        <v>249</v>
      </c>
      <c r="E423" s="235" t="s">
        <v>19</v>
      </c>
      <c r="F423" s="236" t="s">
        <v>3175</v>
      </c>
      <c r="G423" s="234"/>
      <c r="H423" s="237">
        <v>36</v>
      </c>
      <c r="I423" s="238"/>
      <c r="J423" s="234"/>
      <c r="K423" s="234"/>
      <c r="L423" s="239"/>
      <c r="M423" s="240"/>
      <c r="N423" s="241"/>
      <c r="O423" s="241"/>
      <c r="P423" s="241"/>
      <c r="Q423" s="241"/>
      <c r="R423" s="241"/>
      <c r="S423" s="241"/>
      <c r="T423" s="242"/>
      <c r="AT423" s="243" t="s">
        <v>249</v>
      </c>
      <c r="AU423" s="243" t="s">
        <v>81</v>
      </c>
      <c r="AV423" s="12" t="s">
        <v>81</v>
      </c>
      <c r="AW423" s="12" t="s">
        <v>33</v>
      </c>
      <c r="AX423" s="12" t="s">
        <v>72</v>
      </c>
      <c r="AY423" s="243" t="s">
        <v>236</v>
      </c>
    </row>
    <row r="424" s="15" customFormat="1">
      <c r="B424" s="283"/>
      <c r="C424" s="284"/>
      <c r="D424" s="229" t="s">
        <v>249</v>
      </c>
      <c r="E424" s="285" t="s">
        <v>19</v>
      </c>
      <c r="F424" s="286" t="s">
        <v>2130</v>
      </c>
      <c r="G424" s="284"/>
      <c r="H424" s="287">
        <v>146.417</v>
      </c>
      <c r="I424" s="288"/>
      <c r="J424" s="284"/>
      <c r="K424" s="284"/>
      <c r="L424" s="289"/>
      <c r="M424" s="290"/>
      <c r="N424" s="291"/>
      <c r="O424" s="291"/>
      <c r="P424" s="291"/>
      <c r="Q424" s="291"/>
      <c r="R424" s="291"/>
      <c r="S424" s="291"/>
      <c r="T424" s="292"/>
      <c r="AT424" s="293" t="s">
        <v>249</v>
      </c>
      <c r="AU424" s="293" t="s">
        <v>81</v>
      </c>
      <c r="AV424" s="15" t="s">
        <v>243</v>
      </c>
      <c r="AW424" s="15" t="s">
        <v>33</v>
      </c>
      <c r="AX424" s="15" t="s">
        <v>79</v>
      </c>
      <c r="AY424" s="293" t="s">
        <v>236</v>
      </c>
    </row>
    <row r="425" s="1" customFormat="1" ht="16.5" customHeight="1">
      <c r="B425" s="39"/>
      <c r="C425" s="260" t="s">
        <v>1043</v>
      </c>
      <c r="D425" s="260" t="s">
        <v>680</v>
      </c>
      <c r="E425" s="261" t="s">
        <v>2768</v>
      </c>
      <c r="F425" s="262" t="s">
        <v>2769</v>
      </c>
      <c r="G425" s="263" t="s">
        <v>256</v>
      </c>
      <c r="H425" s="264">
        <v>0.050999999999999997</v>
      </c>
      <c r="I425" s="265"/>
      <c r="J425" s="266">
        <f>ROUND(I425*H425,2)</f>
        <v>0</v>
      </c>
      <c r="K425" s="262" t="s">
        <v>242</v>
      </c>
      <c r="L425" s="267"/>
      <c r="M425" s="268" t="s">
        <v>19</v>
      </c>
      <c r="N425" s="269" t="s">
        <v>43</v>
      </c>
      <c r="O425" s="80"/>
      <c r="P425" s="226">
        <f>O425*H425</f>
        <v>0</v>
      </c>
      <c r="Q425" s="226">
        <v>1</v>
      </c>
      <c r="R425" s="226">
        <f>Q425*H425</f>
        <v>0.050999999999999997</v>
      </c>
      <c r="S425" s="226">
        <v>0</v>
      </c>
      <c r="T425" s="227">
        <f>S425*H425</f>
        <v>0</v>
      </c>
      <c r="AR425" s="18" t="s">
        <v>510</v>
      </c>
      <c r="AT425" s="18" t="s">
        <v>680</v>
      </c>
      <c r="AU425" s="18" t="s">
        <v>81</v>
      </c>
      <c r="AY425" s="18" t="s">
        <v>236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79</v>
      </c>
      <c r="BK425" s="228">
        <f>ROUND(I425*H425,2)</f>
        <v>0</v>
      </c>
      <c r="BL425" s="18" t="s">
        <v>412</v>
      </c>
      <c r="BM425" s="18" t="s">
        <v>3176</v>
      </c>
    </row>
    <row r="426" s="1" customFormat="1">
      <c r="B426" s="39"/>
      <c r="C426" s="40"/>
      <c r="D426" s="229" t="s">
        <v>245</v>
      </c>
      <c r="E426" s="40"/>
      <c r="F426" s="230" t="s">
        <v>2769</v>
      </c>
      <c r="G426" s="40"/>
      <c r="H426" s="40"/>
      <c r="I426" s="144"/>
      <c r="J426" s="40"/>
      <c r="K426" s="40"/>
      <c r="L426" s="44"/>
      <c r="M426" s="231"/>
      <c r="N426" s="80"/>
      <c r="O426" s="80"/>
      <c r="P426" s="80"/>
      <c r="Q426" s="80"/>
      <c r="R426" s="80"/>
      <c r="S426" s="80"/>
      <c r="T426" s="81"/>
      <c r="AT426" s="18" t="s">
        <v>245</v>
      </c>
      <c r="AU426" s="18" t="s">
        <v>81</v>
      </c>
    </row>
    <row r="427" s="12" customFormat="1">
      <c r="B427" s="233"/>
      <c r="C427" s="234"/>
      <c r="D427" s="229" t="s">
        <v>249</v>
      </c>
      <c r="E427" s="234"/>
      <c r="F427" s="236" t="s">
        <v>3177</v>
      </c>
      <c r="G427" s="234"/>
      <c r="H427" s="237">
        <v>0.050999999999999997</v>
      </c>
      <c r="I427" s="238"/>
      <c r="J427" s="234"/>
      <c r="K427" s="234"/>
      <c r="L427" s="239"/>
      <c r="M427" s="240"/>
      <c r="N427" s="241"/>
      <c r="O427" s="241"/>
      <c r="P427" s="241"/>
      <c r="Q427" s="241"/>
      <c r="R427" s="241"/>
      <c r="S427" s="241"/>
      <c r="T427" s="242"/>
      <c r="AT427" s="243" t="s">
        <v>249</v>
      </c>
      <c r="AU427" s="243" t="s">
        <v>81</v>
      </c>
      <c r="AV427" s="12" t="s">
        <v>81</v>
      </c>
      <c r="AW427" s="12" t="s">
        <v>4</v>
      </c>
      <c r="AX427" s="12" t="s">
        <v>79</v>
      </c>
      <c r="AY427" s="243" t="s">
        <v>236</v>
      </c>
    </row>
    <row r="428" s="1" customFormat="1" ht="16.5" customHeight="1">
      <c r="B428" s="39"/>
      <c r="C428" s="217" t="s">
        <v>2519</v>
      </c>
      <c r="D428" s="217" t="s">
        <v>238</v>
      </c>
      <c r="E428" s="218" t="s">
        <v>2804</v>
      </c>
      <c r="F428" s="219" t="s">
        <v>2805</v>
      </c>
      <c r="G428" s="220" t="s">
        <v>264</v>
      </c>
      <c r="H428" s="221">
        <v>292.834</v>
      </c>
      <c r="I428" s="222"/>
      <c r="J428" s="223">
        <f>ROUND(I428*H428,2)</f>
        <v>0</v>
      </c>
      <c r="K428" s="219" t="s">
        <v>242</v>
      </c>
      <c r="L428" s="44"/>
      <c r="M428" s="224" t="s">
        <v>19</v>
      </c>
      <c r="N428" s="225" t="s">
        <v>43</v>
      </c>
      <c r="O428" s="80"/>
      <c r="P428" s="226">
        <f>O428*H428</f>
        <v>0</v>
      </c>
      <c r="Q428" s="226">
        <v>0</v>
      </c>
      <c r="R428" s="226">
        <f>Q428*H428</f>
        <v>0</v>
      </c>
      <c r="S428" s="226">
        <v>0</v>
      </c>
      <c r="T428" s="227">
        <f>S428*H428</f>
        <v>0</v>
      </c>
      <c r="AR428" s="18" t="s">
        <v>412</v>
      </c>
      <c r="AT428" s="18" t="s">
        <v>238</v>
      </c>
      <c r="AU428" s="18" t="s">
        <v>81</v>
      </c>
      <c r="AY428" s="18" t="s">
        <v>236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79</v>
      </c>
      <c r="BK428" s="228">
        <f>ROUND(I428*H428,2)</f>
        <v>0</v>
      </c>
      <c r="BL428" s="18" t="s">
        <v>412</v>
      </c>
      <c r="BM428" s="18" t="s">
        <v>3178</v>
      </c>
    </row>
    <row r="429" s="1" customFormat="1">
      <c r="B429" s="39"/>
      <c r="C429" s="40"/>
      <c r="D429" s="229" t="s">
        <v>245</v>
      </c>
      <c r="E429" s="40"/>
      <c r="F429" s="230" t="s">
        <v>2807</v>
      </c>
      <c r="G429" s="40"/>
      <c r="H429" s="40"/>
      <c r="I429" s="144"/>
      <c r="J429" s="40"/>
      <c r="K429" s="40"/>
      <c r="L429" s="44"/>
      <c r="M429" s="231"/>
      <c r="N429" s="80"/>
      <c r="O429" s="80"/>
      <c r="P429" s="80"/>
      <c r="Q429" s="80"/>
      <c r="R429" s="80"/>
      <c r="S429" s="80"/>
      <c r="T429" s="81"/>
      <c r="AT429" s="18" t="s">
        <v>245</v>
      </c>
      <c r="AU429" s="18" t="s">
        <v>81</v>
      </c>
    </row>
    <row r="430" s="1" customFormat="1">
      <c r="B430" s="39"/>
      <c r="C430" s="40"/>
      <c r="D430" s="229" t="s">
        <v>247</v>
      </c>
      <c r="E430" s="40"/>
      <c r="F430" s="232" t="s">
        <v>3179</v>
      </c>
      <c r="G430" s="40"/>
      <c r="H430" s="40"/>
      <c r="I430" s="144"/>
      <c r="J430" s="40"/>
      <c r="K430" s="40"/>
      <c r="L430" s="44"/>
      <c r="M430" s="231"/>
      <c r="N430" s="80"/>
      <c r="O430" s="80"/>
      <c r="P430" s="80"/>
      <c r="Q430" s="80"/>
      <c r="R430" s="80"/>
      <c r="S430" s="80"/>
      <c r="T430" s="81"/>
      <c r="AT430" s="18" t="s">
        <v>247</v>
      </c>
      <c r="AU430" s="18" t="s">
        <v>81</v>
      </c>
    </row>
    <row r="431" s="12" customFormat="1">
      <c r="B431" s="233"/>
      <c r="C431" s="234"/>
      <c r="D431" s="229" t="s">
        <v>249</v>
      </c>
      <c r="E431" s="235" t="s">
        <v>19</v>
      </c>
      <c r="F431" s="236" t="s">
        <v>3180</v>
      </c>
      <c r="G431" s="234"/>
      <c r="H431" s="237">
        <v>292.834</v>
      </c>
      <c r="I431" s="238"/>
      <c r="J431" s="234"/>
      <c r="K431" s="234"/>
      <c r="L431" s="239"/>
      <c r="M431" s="240"/>
      <c r="N431" s="241"/>
      <c r="O431" s="241"/>
      <c r="P431" s="241"/>
      <c r="Q431" s="241"/>
      <c r="R431" s="241"/>
      <c r="S431" s="241"/>
      <c r="T431" s="242"/>
      <c r="AT431" s="243" t="s">
        <v>249</v>
      </c>
      <c r="AU431" s="243" t="s">
        <v>81</v>
      </c>
      <c r="AV431" s="12" t="s">
        <v>81</v>
      </c>
      <c r="AW431" s="12" t="s">
        <v>33</v>
      </c>
      <c r="AX431" s="12" t="s">
        <v>79</v>
      </c>
      <c r="AY431" s="243" t="s">
        <v>236</v>
      </c>
    </row>
    <row r="432" s="1" customFormat="1" ht="16.5" customHeight="1">
      <c r="B432" s="39"/>
      <c r="C432" s="260" t="s">
        <v>1047</v>
      </c>
      <c r="D432" s="260" t="s">
        <v>680</v>
      </c>
      <c r="E432" s="261" t="s">
        <v>2779</v>
      </c>
      <c r="F432" s="262" t="s">
        <v>2780</v>
      </c>
      <c r="G432" s="263" t="s">
        <v>256</v>
      </c>
      <c r="H432" s="264">
        <v>0.13200000000000001</v>
      </c>
      <c r="I432" s="265"/>
      <c r="J432" s="266">
        <f>ROUND(I432*H432,2)</f>
        <v>0</v>
      </c>
      <c r="K432" s="262" t="s">
        <v>242</v>
      </c>
      <c r="L432" s="267"/>
      <c r="M432" s="268" t="s">
        <v>19</v>
      </c>
      <c r="N432" s="269" t="s">
        <v>43</v>
      </c>
      <c r="O432" s="80"/>
      <c r="P432" s="226">
        <f>O432*H432</f>
        <v>0</v>
      </c>
      <c r="Q432" s="226">
        <v>1</v>
      </c>
      <c r="R432" s="226">
        <f>Q432*H432</f>
        <v>0.13200000000000001</v>
      </c>
      <c r="S432" s="226">
        <v>0</v>
      </c>
      <c r="T432" s="227">
        <f>S432*H432</f>
        <v>0</v>
      </c>
      <c r="AR432" s="18" t="s">
        <v>510</v>
      </c>
      <c r="AT432" s="18" t="s">
        <v>680</v>
      </c>
      <c r="AU432" s="18" t="s">
        <v>81</v>
      </c>
      <c r="AY432" s="18" t="s">
        <v>236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79</v>
      </c>
      <c r="BK432" s="228">
        <f>ROUND(I432*H432,2)</f>
        <v>0</v>
      </c>
      <c r="BL432" s="18" t="s">
        <v>412</v>
      </c>
      <c r="BM432" s="18" t="s">
        <v>3181</v>
      </c>
    </row>
    <row r="433" s="1" customFormat="1">
      <c r="B433" s="39"/>
      <c r="C433" s="40"/>
      <c r="D433" s="229" t="s">
        <v>245</v>
      </c>
      <c r="E433" s="40"/>
      <c r="F433" s="230" t="s">
        <v>2780</v>
      </c>
      <c r="G433" s="40"/>
      <c r="H433" s="40"/>
      <c r="I433" s="144"/>
      <c r="J433" s="40"/>
      <c r="K433" s="40"/>
      <c r="L433" s="44"/>
      <c r="M433" s="231"/>
      <c r="N433" s="80"/>
      <c r="O433" s="80"/>
      <c r="P433" s="80"/>
      <c r="Q433" s="80"/>
      <c r="R433" s="80"/>
      <c r="S433" s="80"/>
      <c r="T433" s="81"/>
      <c r="AT433" s="18" t="s">
        <v>245</v>
      </c>
      <c r="AU433" s="18" t="s">
        <v>81</v>
      </c>
    </row>
    <row r="434" s="12" customFormat="1">
      <c r="B434" s="233"/>
      <c r="C434" s="234"/>
      <c r="D434" s="229" t="s">
        <v>249</v>
      </c>
      <c r="E434" s="234"/>
      <c r="F434" s="236" t="s">
        <v>3182</v>
      </c>
      <c r="G434" s="234"/>
      <c r="H434" s="237">
        <v>0.13200000000000001</v>
      </c>
      <c r="I434" s="238"/>
      <c r="J434" s="234"/>
      <c r="K434" s="234"/>
      <c r="L434" s="239"/>
      <c r="M434" s="240"/>
      <c r="N434" s="241"/>
      <c r="O434" s="241"/>
      <c r="P434" s="241"/>
      <c r="Q434" s="241"/>
      <c r="R434" s="241"/>
      <c r="S434" s="241"/>
      <c r="T434" s="242"/>
      <c r="AT434" s="243" t="s">
        <v>249</v>
      </c>
      <c r="AU434" s="243" t="s">
        <v>81</v>
      </c>
      <c r="AV434" s="12" t="s">
        <v>81</v>
      </c>
      <c r="AW434" s="12" t="s">
        <v>4</v>
      </c>
      <c r="AX434" s="12" t="s">
        <v>79</v>
      </c>
      <c r="AY434" s="243" t="s">
        <v>236</v>
      </c>
    </row>
    <row r="435" s="1" customFormat="1" ht="16.5" customHeight="1">
      <c r="B435" s="39"/>
      <c r="C435" s="217" t="s">
        <v>2534</v>
      </c>
      <c r="D435" s="217" t="s">
        <v>238</v>
      </c>
      <c r="E435" s="218" t="s">
        <v>2851</v>
      </c>
      <c r="F435" s="219" t="s">
        <v>2852</v>
      </c>
      <c r="G435" s="220" t="s">
        <v>264</v>
      </c>
      <c r="H435" s="221">
        <v>87.691999999999993</v>
      </c>
      <c r="I435" s="222"/>
      <c r="J435" s="223">
        <f>ROUND(I435*H435,2)</f>
        <v>0</v>
      </c>
      <c r="K435" s="219" t="s">
        <v>242</v>
      </c>
      <c r="L435" s="44"/>
      <c r="M435" s="224" t="s">
        <v>19</v>
      </c>
      <c r="N435" s="225" t="s">
        <v>43</v>
      </c>
      <c r="O435" s="80"/>
      <c r="P435" s="226">
        <f>O435*H435</f>
        <v>0</v>
      </c>
      <c r="Q435" s="226">
        <v>0</v>
      </c>
      <c r="R435" s="226">
        <f>Q435*H435</f>
        <v>0</v>
      </c>
      <c r="S435" s="226">
        <v>0</v>
      </c>
      <c r="T435" s="227">
        <f>S435*H435</f>
        <v>0</v>
      </c>
      <c r="AR435" s="18" t="s">
        <v>412</v>
      </c>
      <c r="AT435" s="18" t="s">
        <v>238</v>
      </c>
      <c r="AU435" s="18" t="s">
        <v>81</v>
      </c>
      <c r="AY435" s="18" t="s">
        <v>236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79</v>
      </c>
      <c r="BK435" s="228">
        <f>ROUND(I435*H435,2)</f>
        <v>0</v>
      </c>
      <c r="BL435" s="18" t="s">
        <v>412</v>
      </c>
      <c r="BM435" s="18" t="s">
        <v>3183</v>
      </c>
    </row>
    <row r="436" s="1" customFormat="1">
      <c r="B436" s="39"/>
      <c r="C436" s="40"/>
      <c r="D436" s="229" t="s">
        <v>245</v>
      </c>
      <c r="E436" s="40"/>
      <c r="F436" s="230" t="s">
        <v>2854</v>
      </c>
      <c r="G436" s="40"/>
      <c r="H436" s="40"/>
      <c r="I436" s="144"/>
      <c r="J436" s="40"/>
      <c r="K436" s="40"/>
      <c r="L436" s="44"/>
      <c r="M436" s="231"/>
      <c r="N436" s="80"/>
      <c r="O436" s="80"/>
      <c r="P436" s="80"/>
      <c r="Q436" s="80"/>
      <c r="R436" s="80"/>
      <c r="S436" s="80"/>
      <c r="T436" s="81"/>
      <c r="AT436" s="18" t="s">
        <v>245</v>
      </c>
      <c r="AU436" s="18" t="s">
        <v>81</v>
      </c>
    </row>
    <row r="437" s="13" customFormat="1">
      <c r="B437" s="250"/>
      <c r="C437" s="251"/>
      <c r="D437" s="229" t="s">
        <v>249</v>
      </c>
      <c r="E437" s="252" t="s">
        <v>19</v>
      </c>
      <c r="F437" s="253" t="s">
        <v>3184</v>
      </c>
      <c r="G437" s="251"/>
      <c r="H437" s="252" t="s">
        <v>19</v>
      </c>
      <c r="I437" s="254"/>
      <c r="J437" s="251"/>
      <c r="K437" s="251"/>
      <c r="L437" s="255"/>
      <c r="M437" s="256"/>
      <c r="N437" s="257"/>
      <c r="O437" s="257"/>
      <c r="P437" s="257"/>
      <c r="Q437" s="257"/>
      <c r="R437" s="257"/>
      <c r="S437" s="257"/>
      <c r="T437" s="258"/>
      <c r="AT437" s="259" t="s">
        <v>249</v>
      </c>
      <c r="AU437" s="259" t="s">
        <v>81</v>
      </c>
      <c r="AV437" s="13" t="s">
        <v>79</v>
      </c>
      <c r="AW437" s="13" t="s">
        <v>33</v>
      </c>
      <c r="AX437" s="13" t="s">
        <v>72</v>
      </c>
      <c r="AY437" s="259" t="s">
        <v>236</v>
      </c>
    </row>
    <row r="438" s="12" customFormat="1">
      <c r="B438" s="233"/>
      <c r="C438" s="234"/>
      <c r="D438" s="229" t="s">
        <v>249</v>
      </c>
      <c r="E438" s="235" t="s">
        <v>19</v>
      </c>
      <c r="F438" s="236" t="s">
        <v>3185</v>
      </c>
      <c r="G438" s="234"/>
      <c r="H438" s="237">
        <v>52.424999999999997</v>
      </c>
      <c r="I438" s="238"/>
      <c r="J438" s="234"/>
      <c r="K438" s="234"/>
      <c r="L438" s="239"/>
      <c r="M438" s="240"/>
      <c r="N438" s="241"/>
      <c r="O438" s="241"/>
      <c r="P438" s="241"/>
      <c r="Q438" s="241"/>
      <c r="R438" s="241"/>
      <c r="S438" s="241"/>
      <c r="T438" s="242"/>
      <c r="AT438" s="243" t="s">
        <v>249</v>
      </c>
      <c r="AU438" s="243" t="s">
        <v>81</v>
      </c>
      <c r="AV438" s="12" t="s">
        <v>81</v>
      </c>
      <c r="AW438" s="12" t="s">
        <v>33</v>
      </c>
      <c r="AX438" s="12" t="s">
        <v>72</v>
      </c>
      <c r="AY438" s="243" t="s">
        <v>236</v>
      </c>
    </row>
    <row r="439" s="12" customFormat="1">
      <c r="B439" s="233"/>
      <c r="C439" s="234"/>
      <c r="D439" s="229" t="s">
        <v>249</v>
      </c>
      <c r="E439" s="235" t="s">
        <v>19</v>
      </c>
      <c r="F439" s="236" t="s">
        <v>3186</v>
      </c>
      <c r="G439" s="234"/>
      <c r="H439" s="237">
        <v>13.823</v>
      </c>
      <c r="I439" s="238"/>
      <c r="J439" s="234"/>
      <c r="K439" s="234"/>
      <c r="L439" s="239"/>
      <c r="M439" s="240"/>
      <c r="N439" s="241"/>
      <c r="O439" s="241"/>
      <c r="P439" s="241"/>
      <c r="Q439" s="241"/>
      <c r="R439" s="241"/>
      <c r="S439" s="241"/>
      <c r="T439" s="242"/>
      <c r="AT439" s="243" t="s">
        <v>249</v>
      </c>
      <c r="AU439" s="243" t="s">
        <v>81</v>
      </c>
      <c r="AV439" s="12" t="s">
        <v>81</v>
      </c>
      <c r="AW439" s="12" t="s">
        <v>33</v>
      </c>
      <c r="AX439" s="12" t="s">
        <v>72</v>
      </c>
      <c r="AY439" s="243" t="s">
        <v>236</v>
      </c>
    </row>
    <row r="440" s="14" customFormat="1">
      <c r="B440" s="272"/>
      <c r="C440" s="273"/>
      <c r="D440" s="229" t="s">
        <v>249</v>
      </c>
      <c r="E440" s="274" t="s">
        <v>19</v>
      </c>
      <c r="F440" s="275" t="s">
        <v>2128</v>
      </c>
      <c r="G440" s="273"/>
      <c r="H440" s="276">
        <v>66.24799999999999</v>
      </c>
      <c r="I440" s="277"/>
      <c r="J440" s="273"/>
      <c r="K440" s="273"/>
      <c r="L440" s="278"/>
      <c r="M440" s="279"/>
      <c r="N440" s="280"/>
      <c r="O440" s="280"/>
      <c r="P440" s="280"/>
      <c r="Q440" s="280"/>
      <c r="R440" s="280"/>
      <c r="S440" s="280"/>
      <c r="T440" s="281"/>
      <c r="AT440" s="282" t="s">
        <v>249</v>
      </c>
      <c r="AU440" s="282" t="s">
        <v>81</v>
      </c>
      <c r="AV440" s="14" t="s">
        <v>101</v>
      </c>
      <c r="AW440" s="14" t="s">
        <v>33</v>
      </c>
      <c r="AX440" s="14" t="s">
        <v>72</v>
      </c>
      <c r="AY440" s="282" t="s">
        <v>236</v>
      </c>
    </row>
    <row r="441" s="13" customFormat="1">
      <c r="B441" s="250"/>
      <c r="C441" s="251"/>
      <c r="D441" s="229" t="s">
        <v>249</v>
      </c>
      <c r="E441" s="252" t="s">
        <v>19</v>
      </c>
      <c r="F441" s="253" t="s">
        <v>2859</v>
      </c>
      <c r="G441" s="251"/>
      <c r="H441" s="252" t="s">
        <v>19</v>
      </c>
      <c r="I441" s="254"/>
      <c r="J441" s="251"/>
      <c r="K441" s="251"/>
      <c r="L441" s="255"/>
      <c r="M441" s="256"/>
      <c r="N441" s="257"/>
      <c r="O441" s="257"/>
      <c r="P441" s="257"/>
      <c r="Q441" s="257"/>
      <c r="R441" s="257"/>
      <c r="S441" s="257"/>
      <c r="T441" s="258"/>
      <c r="AT441" s="259" t="s">
        <v>249</v>
      </c>
      <c r="AU441" s="259" t="s">
        <v>81</v>
      </c>
      <c r="AV441" s="13" t="s">
        <v>79</v>
      </c>
      <c r="AW441" s="13" t="s">
        <v>33</v>
      </c>
      <c r="AX441" s="13" t="s">
        <v>72</v>
      </c>
      <c r="AY441" s="259" t="s">
        <v>236</v>
      </c>
    </row>
    <row r="442" s="12" customFormat="1">
      <c r="B442" s="233"/>
      <c r="C442" s="234"/>
      <c r="D442" s="229" t="s">
        <v>249</v>
      </c>
      <c r="E442" s="235" t="s">
        <v>19</v>
      </c>
      <c r="F442" s="236" t="s">
        <v>3187</v>
      </c>
      <c r="G442" s="234"/>
      <c r="H442" s="237">
        <v>21.443999999999999</v>
      </c>
      <c r="I442" s="238"/>
      <c r="J442" s="234"/>
      <c r="K442" s="234"/>
      <c r="L442" s="239"/>
      <c r="M442" s="240"/>
      <c r="N442" s="241"/>
      <c r="O442" s="241"/>
      <c r="P442" s="241"/>
      <c r="Q442" s="241"/>
      <c r="R442" s="241"/>
      <c r="S442" s="241"/>
      <c r="T442" s="242"/>
      <c r="AT442" s="243" t="s">
        <v>249</v>
      </c>
      <c r="AU442" s="243" t="s">
        <v>81</v>
      </c>
      <c r="AV442" s="12" t="s">
        <v>81</v>
      </c>
      <c r="AW442" s="12" t="s">
        <v>33</v>
      </c>
      <c r="AX442" s="12" t="s">
        <v>72</v>
      </c>
      <c r="AY442" s="243" t="s">
        <v>236</v>
      </c>
    </row>
    <row r="443" s="14" customFormat="1">
      <c r="B443" s="272"/>
      <c r="C443" s="273"/>
      <c r="D443" s="229" t="s">
        <v>249</v>
      </c>
      <c r="E443" s="274" t="s">
        <v>19</v>
      </c>
      <c r="F443" s="275" t="s">
        <v>2128</v>
      </c>
      <c r="G443" s="273"/>
      <c r="H443" s="276">
        <v>21.443999999999999</v>
      </c>
      <c r="I443" s="277"/>
      <c r="J443" s="273"/>
      <c r="K443" s="273"/>
      <c r="L443" s="278"/>
      <c r="M443" s="279"/>
      <c r="N443" s="280"/>
      <c r="O443" s="280"/>
      <c r="P443" s="280"/>
      <c r="Q443" s="280"/>
      <c r="R443" s="280"/>
      <c r="S443" s="280"/>
      <c r="T443" s="281"/>
      <c r="AT443" s="282" t="s">
        <v>249</v>
      </c>
      <c r="AU443" s="282" t="s">
        <v>81</v>
      </c>
      <c r="AV443" s="14" t="s">
        <v>101</v>
      </c>
      <c r="AW443" s="14" t="s">
        <v>33</v>
      </c>
      <c r="AX443" s="14" t="s">
        <v>72</v>
      </c>
      <c r="AY443" s="282" t="s">
        <v>236</v>
      </c>
    </row>
    <row r="444" s="15" customFormat="1">
      <c r="B444" s="283"/>
      <c r="C444" s="284"/>
      <c r="D444" s="229" t="s">
        <v>249</v>
      </c>
      <c r="E444" s="285" t="s">
        <v>19</v>
      </c>
      <c r="F444" s="286" t="s">
        <v>2130</v>
      </c>
      <c r="G444" s="284"/>
      <c r="H444" s="287">
        <v>87.691999999999993</v>
      </c>
      <c r="I444" s="288"/>
      <c r="J444" s="284"/>
      <c r="K444" s="284"/>
      <c r="L444" s="289"/>
      <c r="M444" s="290"/>
      <c r="N444" s="291"/>
      <c r="O444" s="291"/>
      <c r="P444" s="291"/>
      <c r="Q444" s="291"/>
      <c r="R444" s="291"/>
      <c r="S444" s="291"/>
      <c r="T444" s="292"/>
      <c r="AT444" s="293" t="s">
        <v>249</v>
      </c>
      <c r="AU444" s="293" t="s">
        <v>81</v>
      </c>
      <c r="AV444" s="15" t="s">
        <v>243</v>
      </c>
      <c r="AW444" s="15" t="s">
        <v>33</v>
      </c>
      <c r="AX444" s="15" t="s">
        <v>79</v>
      </c>
      <c r="AY444" s="293" t="s">
        <v>236</v>
      </c>
    </row>
    <row r="445" s="1" customFormat="1" ht="16.5" customHeight="1">
      <c r="B445" s="39"/>
      <c r="C445" s="260" t="s">
        <v>1051</v>
      </c>
      <c r="D445" s="260" t="s">
        <v>680</v>
      </c>
      <c r="E445" s="261" t="s">
        <v>2861</v>
      </c>
      <c r="F445" s="262" t="s">
        <v>2862</v>
      </c>
      <c r="G445" s="263" t="s">
        <v>264</v>
      </c>
      <c r="H445" s="264">
        <v>92.076999999999998</v>
      </c>
      <c r="I445" s="265"/>
      <c r="J445" s="266">
        <f>ROUND(I445*H445,2)</f>
        <v>0</v>
      </c>
      <c r="K445" s="262" t="s">
        <v>242</v>
      </c>
      <c r="L445" s="267"/>
      <c r="M445" s="268" t="s">
        <v>19</v>
      </c>
      <c r="N445" s="269" t="s">
        <v>43</v>
      </c>
      <c r="O445" s="80"/>
      <c r="P445" s="226">
        <f>O445*H445</f>
        <v>0</v>
      </c>
      <c r="Q445" s="226">
        <v>0.00059999999999999995</v>
      </c>
      <c r="R445" s="226">
        <f>Q445*H445</f>
        <v>0.055246199999999995</v>
      </c>
      <c r="S445" s="226">
        <v>0</v>
      </c>
      <c r="T445" s="227">
        <f>S445*H445</f>
        <v>0</v>
      </c>
      <c r="AR445" s="18" t="s">
        <v>510</v>
      </c>
      <c r="AT445" s="18" t="s">
        <v>680</v>
      </c>
      <c r="AU445" s="18" t="s">
        <v>81</v>
      </c>
      <c r="AY445" s="18" t="s">
        <v>236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79</v>
      </c>
      <c r="BK445" s="228">
        <f>ROUND(I445*H445,2)</f>
        <v>0</v>
      </c>
      <c r="BL445" s="18" t="s">
        <v>412</v>
      </c>
      <c r="BM445" s="18" t="s">
        <v>3188</v>
      </c>
    </row>
    <row r="446" s="1" customFormat="1">
      <c r="B446" s="39"/>
      <c r="C446" s="40"/>
      <c r="D446" s="229" t="s">
        <v>245</v>
      </c>
      <c r="E446" s="40"/>
      <c r="F446" s="230" t="s">
        <v>2862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245</v>
      </c>
      <c r="AU446" s="18" t="s">
        <v>81</v>
      </c>
    </row>
    <row r="447" s="1" customFormat="1">
      <c r="B447" s="39"/>
      <c r="C447" s="40"/>
      <c r="D447" s="229" t="s">
        <v>247</v>
      </c>
      <c r="E447" s="40"/>
      <c r="F447" s="232" t="s">
        <v>3189</v>
      </c>
      <c r="G447" s="40"/>
      <c r="H447" s="40"/>
      <c r="I447" s="144"/>
      <c r="J447" s="40"/>
      <c r="K447" s="40"/>
      <c r="L447" s="44"/>
      <c r="M447" s="231"/>
      <c r="N447" s="80"/>
      <c r="O447" s="80"/>
      <c r="P447" s="80"/>
      <c r="Q447" s="80"/>
      <c r="R447" s="80"/>
      <c r="S447" s="80"/>
      <c r="T447" s="81"/>
      <c r="AT447" s="18" t="s">
        <v>247</v>
      </c>
      <c r="AU447" s="18" t="s">
        <v>81</v>
      </c>
    </row>
    <row r="448" s="12" customFormat="1">
      <c r="B448" s="233"/>
      <c r="C448" s="234"/>
      <c r="D448" s="229" t="s">
        <v>249</v>
      </c>
      <c r="E448" s="234"/>
      <c r="F448" s="236" t="s">
        <v>3190</v>
      </c>
      <c r="G448" s="234"/>
      <c r="H448" s="237">
        <v>92.076999999999998</v>
      </c>
      <c r="I448" s="238"/>
      <c r="J448" s="234"/>
      <c r="K448" s="234"/>
      <c r="L448" s="239"/>
      <c r="M448" s="240"/>
      <c r="N448" s="241"/>
      <c r="O448" s="241"/>
      <c r="P448" s="241"/>
      <c r="Q448" s="241"/>
      <c r="R448" s="241"/>
      <c r="S448" s="241"/>
      <c r="T448" s="242"/>
      <c r="AT448" s="243" t="s">
        <v>249</v>
      </c>
      <c r="AU448" s="243" t="s">
        <v>81</v>
      </c>
      <c r="AV448" s="12" t="s">
        <v>81</v>
      </c>
      <c r="AW448" s="12" t="s">
        <v>4</v>
      </c>
      <c r="AX448" s="12" t="s">
        <v>79</v>
      </c>
      <c r="AY448" s="243" t="s">
        <v>236</v>
      </c>
    </row>
    <row r="449" s="1" customFormat="1" ht="16.5" customHeight="1">
      <c r="B449" s="39"/>
      <c r="C449" s="217" t="s">
        <v>2546</v>
      </c>
      <c r="D449" s="217" t="s">
        <v>238</v>
      </c>
      <c r="E449" s="218" t="s">
        <v>2867</v>
      </c>
      <c r="F449" s="219" t="s">
        <v>2868</v>
      </c>
      <c r="G449" s="220" t="s">
        <v>256</v>
      </c>
      <c r="H449" s="221">
        <v>0.28100000000000003</v>
      </c>
      <c r="I449" s="222"/>
      <c r="J449" s="223">
        <f>ROUND(I449*H449,2)</f>
        <v>0</v>
      </c>
      <c r="K449" s="219" t="s">
        <v>242</v>
      </c>
      <c r="L449" s="44"/>
      <c r="M449" s="224" t="s">
        <v>19</v>
      </c>
      <c r="N449" s="225" t="s">
        <v>43</v>
      </c>
      <c r="O449" s="80"/>
      <c r="P449" s="226">
        <f>O449*H449</f>
        <v>0</v>
      </c>
      <c r="Q449" s="226">
        <v>0</v>
      </c>
      <c r="R449" s="226">
        <f>Q449*H449</f>
        <v>0</v>
      </c>
      <c r="S449" s="226">
        <v>0</v>
      </c>
      <c r="T449" s="227">
        <f>S449*H449</f>
        <v>0</v>
      </c>
      <c r="AR449" s="18" t="s">
        <v>412</v>
      </c>
      <c r="AT449" s="18" t="s">
        <v>238</v>
      </c>
      <c r="AU449" s="18" t="s">
        <v>81</v>
      </c>
      <c r="AY449" s="18" t="s">
        <v>236</v>
      </c>
      <c r="BE449" s="228">
        <f>IF(N449="základní",J449,0)</f>
        <v>0</v>
      </c>
      <c r="BF449" s="228">
        <f>IF(N449="snížená",J449,0)</f>
        <v>0</v>
      </c>
      <c r="BG449" s="228">
        <f>IF(N449="zákl. přenesená",J449,0)</f>
        <v>0</v>
      </c>
      <c r="BH449" s="228">
        <f>IF(N449="sníž. přenesená",J449,0)</f>
        <v>0</v>
      </c>
      <c r="BI449" s="228">
        <f>IF(N449="nulová",J449,0)</f>
        <v>0</v>
      </c>
      <c r="BJ449" s="18" t="s">
        <v>79</v>
      </c>
      <c r="BK449" s="228">
        <f>ROUND(I449*H449,2)</f>
        <v>0</v>
      </c>
      <c r="BL449" s="18" t="s">
        <v>412</v>
      </c>
      <c r="BM449" s="18" t="s">
        <v>3191</v>
      </c>
    </row>
    <row r="450" s="1" customFormat="1">
      <c r="B450" s="39"/>
      <c r="C450" s="40"/>
      <c r="D450" s="229" t="s">
        <v>245</v>
      </c>
      <c r="E450" s="40"/>
      <c r="F450" s="230" t="s">
        <v>2870</v>
      </c>
      <c r="G450" s="40"/>
      <c r="H450" s="40"/>
      <c r="I450" s="144"/>
      <c r="J450" s="40"/>
      <c r="K450" s="40"/>
      <c r="L450" s="44"/>
      <c r="M450" s="231"/>
      <c r="N450" s="80"/>
      <c r="O450" s="80"/>
      <c r="P450" s="80"/>
      <c r="Q450" s="80"/>
      <c r="R450" s="80"/>
      <c r="S450" s="80"/>
      <c r="T450" s="81"/>
      <c r="AT450" s="18" t="s">
        <v>245</v>
      </c>
      <c r="AU450" s="18" t="s">
        <v>81</v>
      </c>
    </row>
    <row r="451" s="1" customFormat="1" ht="16.5" customHeight="1">
      <c r="B451" s="39"/>
      <c r="C451" s="217" t="s">
        <v>1054</v>
      </c>
      <c r="D451" s="217" t="s">
        <v>238</v>
      </c>
      <c r="E451" s="218" t="s">
        <v>2872</v>
      </c>
      <c r="F451" s="219" t="s">
        <v>2873</v>
      </c>
      <c r="G451" s="220" t="s">
        <v>256</v>
      </c>
      <c r="H451" s="221">
        <v>0.28100000000000003</v>
      </c>
      <c r="I451" s="222"/>
      <c r="J451" s="223">
        <f>ROUND(I451*H451,2)</f>
        <v>0</v>
      </c>
      <c r="K451" s="219" t="s">
        <v>242</v>
      </c>
      <c r="L451" s="44"/>
      <c r="M451" s="224" t="s">
        <v>19</v>
      </c>
      <c r="N451" s="225" t="s">
        <v>43</v>
      </c>
      <c r="O451" s="80"/>
      <c r="P451" s="226">
        <f>O451*H451</f>
        <v>0</v>
      </c>
      <c r="Q451" s="226">
        <v>0</v>
      </c>
      <c r="R451" s="226">
        <f>Q451*H451</f>
        <v>0</v>
      </c>
      <c r="S451" s="226">
        <v>0</v>
      </c>
      <c r="T451" s="227">
        <f>S451*H451</f>
        <v>0</v>
      </c>
      <c r="AR451" s="18" t="s">
        <v>412</v>
      </c>
      <c r="AT451" s="18" t="s">
        <v>238</v>
      </c>
      <c r="AU451" s="18" t="s">
        <v>81</v>
      </c>
      <c r="AY451" s="18" t="s">
        <v>236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8" t="s">
        <v>79</v>
      </c>
      <c r="BK451" s="228">
        <f>ROUND(I451*H451,2)</f>
        <v>0</v>
      </c>
      <c r="BL451" s="18" t="s">
        <v>412</v>
      </c>
      <c r="BM451" s="18" t="s">
        <v>3192</v>
      </c>
    </row>
    <row r="452" s="1" customFormat="1">
      <c r="B452" s="39"/>
      <c r="C452" s="40"/>
      <c r="D452" s="229" t="s">
        <v>245</v>
      </c>
      <c r="E452" s="40"/>
      <c r="F452" s="230" t="s">
        <v>2875</v>
      </c>
      <c r="G452" s="40"/>
      <c r="H452" s="40"/>
      <c r="I452" s="144"/>
      <c r="J452" s="40"/>
      <c r="K452" s="40"/>
      <c r="L452" s="44"/>
      <c r="M452" s="231"/>
      <c r="N452" s="80"/>
      <c r="O452" s="80"/>
      <c r="P452" s="80"/>
      <c r="Q452" s="80"/>
      <c r="R452" s="80"/>
      <c r="S452" s="80"/>
      <c r="T452" s="81"/>
      <c r="AT452" s="18" t="s">
        <v>245</v>
      </c>
      <c r="AU452" s="18" t="s">
        <v>81</v>
      </c>
    </row>
    <row r="453" s="1" customFormat="1" ht="16.5" customHeight="1">
      <c r="B453" s="39"/>
      <c r="C453" s="217" t="s">
        <v>2556</v>
      </c>
      <c r="D453" s="217" t="s">
        <v>238</v>
      </c>
      <c r="E453" s="218" t="s">
        <v>2877</v>
      </c>
      <c r="F453" s="219" t="s">
        <v>2878</v>
      </c>
      <c r="G453" s="220" t="s">
        <v>256</v>
      </c>
      <c r="H453" s="221">
        <v>0.28100000000000003</v>
      </c>
      <c r="I453" s="222"/>
      <c r="J453" s="223">
        <f>ROUND(I453*H453,2)</f>
        <v>0</v>
      </c>
      <c r="K453" s="219" t="s">
        <v>242</v>
      </c>
      <c r="L453" s="44"/>
      <c r="M453" s="224" t="s">
        <v>19</v>
      </c>
      <c r="N453" s="225" t="s">
        <v>43</v>
      </c>
      <c r="O453" s="80"/>
      <c r="P453" s="226">
        <f>O453*H453</f>
        <v>0</v>
      </c>
      <c r="Q453" s="226">
        <v>0</v>
      </c>
      <c r="R453" s="226">
        <f>Q453*H453</f>
        <v>0</v>
      </c>
      <c r="S453" s="226">
        <v>0</v>
      </c>
      <c r="T453" s="227">
        <f>S453*H453</f>
        <v>0</v>
      </c>
      <c r="AR453" s="18" t="s">
        <v>412</v>
      </c>
      <c r="AT453" s="18" t="s">
        <v>238</v>
      </c>
      <c r="AU453" s="18" t="s">
        <v>81</v>
      </c>
      <c r="AY453" s="18" t="s">
        <v>236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79</v>
      </c>
      <c r="BK453" s="228">
        <f>ROUND(I453*H453,2)</f>
        <v>0</v>
      </c>
      <c r="BL453" s="18" t="s">
        <v>412</v>
      </c>
      <c r="BM453" s="18" t="s">
        <v>3193</v>
      </c>
    </row>
    <row r="454" s="1" customFormat="1">
      <c r="B454" s="39"/>
      <c r="C454" s="40"/>
      <c r="D454" s="229" t="s">
        <v>245</v>
      </c>
      <c r="E454" s="40"/>
      <c r="F454" s="230" t="s">
        <v>2880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245</v>
      </c>
      <c r="AU454" s="18" t="s">
        <v>81</v>
      </c>
    </row>
    <row r="455" s="11" customFormat="1" ht="25.92" customHeight="1">
      <c r="B455" s="201"/>
      <c r="C455" s="202"/>
      <c r="D455" s="203" t="s">
        <v>71</v>
      </c>
      <c r="E455" s="204" t="s">
        <v>1800</v>
      </c>
      <c r="F455" s="204" t="s">
        <v>1801</v>
      </c>
      <c r="G455" s="202"/>
      <c r="H455" s="202"/>
      <c r="I455" s="205"/>
      <c r="J455" s="206">
        <f>BK455</f>
        <v>0</v>
      </c>
      <c r="K455" s="202"/>
      <c r="L455" s="207"/>
      <c r="M455" s="208"/>
      <c r="N455" s="209"/>
      <c r="O455" s="209"/>
      <c r="P455" s="210">
        <f>P456</f>
        <v>0</v>
      </c>
      <c r="Q455" s="209"/>
      <c r="R455" s="210">
        <f>R456</f>
        <v>0</v>
      </c>
      <c r="S455" s="209"/>
      <c r="T455" s="211">
        <f>T456</f>
        <v>0</v>
      </c>
      <c r="AR455" s="212" t="s">
        <v>286</v>
      </c>
      <c r="AT455" s="213" t="s">
        <v>71</v>
      </c>
      <c r="AU455" s="213" t="s">
        <v>72</v>
      </c>
      <c r="AY455" s="212" t="s">
        <v>236</v>
      </c>
      <c r="BK455" s="214">
        <f>BK456</f>
        <v>0</v>
      </c>
    </row>
    <row r="456" s="11" customFormat="1" ht="22.8" customHeight="1">
      <c r="B456" s="201"/>
      <c r="C456" s="202"/>
      <c r="D456" s="203" t="s">
        <v>71</v>
      </c>
      <c r="E456" s="215" t="s">
        <v>2881</v>
      </c>
      <c r="F456" s="215" t="s">
        <v>2882</v>
      </c>
      <c r="G456" s="202"/>
      <c r="H456" s="202"/>
      <c r="I456" s="205"/>
      <c r="J456" s="216">
        <f>BK456</f>
        <v>0</v>
      </c>
      <c r="K456" s="202"/>
      <c r="L456" s="207"/>
      <c r="M456" s="208"/>
      <c r="N456" s="209"/>
      <c r="O456" s="209"/>
      <c r="P456" s="210">
        <f>SUM(P457:P458)</f>
        <v>0</v>
      </c>
      <c r="Q456" s="209"/>
      <c r="R456" s="210">
        <f>SUM(R457:R458)</f>
        <v>0</v>
      </c>
      <c r="S456" s="209"/>
      <c r="T456" s="211">
        <f>SUM(T457:T458)</f>
        <v>0</v>
      </c>
      <c r="AR456" s="212" t="s">
        <v>286</v>
      </c>
      <c r="AT456" s="213" t="s">
        <v>71</v>
      </c>
      <c r="AU456" s="213" t="s">
        <v>79</v>
      </c>
      <c r="AY456" s="212" t="s">
        <v>236</v>
      </c>
      <c r="BK456" s="214">
        <f>SUM(BK457:BK458)</f>
        <v>0</v>
      </c>
    </row>
    <row r="457" s="1" customFormat="1" ht="16.5" customHeight="1">
      <c r="B457" s="39"/>
      <c r="C457" s="217" t="s">
        <v>1058</v>
      </c>
      <c r="D457" s="217" t="s">
        <v>238</v>
      </c>
      <c r="E457" s="218" t="s">
        <v>2884</v>
      </c>
      <c r="F457" s="219" t="s">
        <v>2885</v>
      </c>
      <c r="G457" s="220" t="s">
        <v>2886</v>
      </c>
      <c r="H457" s="221">
        <v>1</v>
      </c>
      <c r="I457" s="222"/>
      <c r="J457" s="223">
        <f>ROUND(I457*H457,2)</f>
        <v>0</v>
      </c>
      <c r="K457" s="219" t="s">
        <v>242</v>
      </c>
      <c r="L457" s="44"/>
      <c r="M457" s="224" t="s">
        <v>19</v>
      </c>
      <c r="N457" s="225" t="s">
        <v>43</v>
      </c>
      <c r="O457" s="80"/>
      <c r="P457" s="226">
        <f>O457*H457</f>
        <v>0</v>
      </c>
      <c r="Q457" s="226">
        <v>0</v>
      </c>
      <c r="R457" s="226">
        <f>Q457*H457</f>
        <v>0</v>
      </c>
      <c r="S457" s="226">
        <v>0</v>
      </c>
      <c r="T457" s="227">
        <f>S457*H457</f>
        <v>0</v>
      </c>
      <c r="AR457" s="18" t="s">
        <v>1804</v>
      </c>
      <c r="AT457" s="18" t="s">
        <v>238</v>
      </c>
      <c r="AU457" s="18" t="s">
        <v>81</v>
      </c>
      <c r="AY457" s="18" t="s">
        <v>236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79</v>
      </c>
      <c r="BK457" s="228">
        <f>ROUND(I457*H457,2)</f>
        <v>0</v>
      </c>
      <c r="BL457" s="18" t="s">
        <v>1804</v>
      </c>
      <c r="BM457" s="18" t="s">
        <v>3194</v>
      </c>
    </row>
    <row r="458" s="1" customFormat="1">
      <c r="B458" s="39"/>
      <c r="C458" s="40"/>
      <c r="D458" s="229" t="s">
        <v>245</v>
      </c>
      <c r="E458" s="40"/>
      <c r="F458" s="230" t="s">
        <v>2885</v>
      </c>
      <c r="G458" s="40"/>
      <c r="H458" s="40"/>
      <c r="I458" s="144"/>
      <c r="J458" s="40"/>
      <c r="K458" s="40"/>
      <c r="L458" s="44"/>
      <c r="M458" s="247"/>
      <c r="N458" s="248"/>
      <c r="O458" s="248"/>
      <c r="P458" s="248"/>
      <c r="Q458" s="248"/>
      <c r="R458" s="248"/>
      <c r="S458" s="248"/>
      <c r="T458" s="249"/>
      <c r="AT458" s="18" t="s">
        <v>245</v>
      </c>
      <c r="AU458" s="18" t="s">
        <v>81</v>
      </c>
    </row>
    <row r="459" s="1" customFormat="1" ht="6.96" customHeight="1">
      <c r="B459" s="58"/>
      <c r="C459" s="59"/>
      <c r="D459" s="59"/>
      <c r="E459" s="59"/>
      <c r="F459" s="59"/>
      <c r="G459" s="59"/>
      <c r="H459" s="59"/>
      <c r="I459" s="168"/>
      <c r="J459" s="59"/>
      <c r="K459" s="59"/>
      <c r="L459" s="44"/>
    </row>
  </sheetData>
  <sheetProtection sheet="1" autoFilter="0" formatColumns="0" formatRows="0" objects="1" scenarios="1" spinCount="100000" saltValue="Krj3vJhR2DKZnVU+afCWvBk52Sn7MttY/0eDml31/kUsRKi94rbUcNL5YBsNFzsK7A+CcFe2H0+VMKxNyD+WFQ==" hashValue="L0SpGRJynSW3Lj3eNUTuG+ciMwktIu2UNLWDx7UmBP+QfHVm5KNPznYRThNhSue35PU9ZYsELJM2q9j5jXeoxA==" algorithmName="SHA-512" password="CC35"/>
  <autoFilter ref="C91:K45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182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3195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23.75" customHeight="1">
      <c r="B27" s="148"/>
      <c r="E27" s="149" t="s">
        <v>3196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ROUND(J91,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ROUND((SUM(BE91:BE611)),  2)</f>
        <v>0</v>
      </c>
      <c r="I33" s="157">
        <v>0.20999999999999999</v>
      </c>
      <c r="J33" s="156">
        <f>ROUND(((SUM(BE91:BE611))*I33),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ROUND((SUM(BF91:BF611)),  2)</f>
        <v>0</v>
      </c>
      <c r="I34" s="157">
        <v>0.14999999999999999</v>
      </c>
      <c r="J34" s="156">
        <f>ROUND(((SUM(BF91:BF611))*I34),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ROUND((SUM(BG91:BG611)),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ROUND((SUM(BH91:BH611)),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ROUND((SUM(BI91:BI611)),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23 - Kanalizace dešťová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J91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J92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J93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J306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J316</f>
        <v>0</v>
      </c>
      <c r="K63" s="122"/>
      <c r="L63" s="190"/>
    </row>
    <row r="64" s="9" customFormat="1" ht="19.92" customHeight="1">
      <c r="B64" s="185"/>
      <c r="C64" s="122"/>
      <c r="D64" s="186" t="s">
        <v>1609</v>
      </c>
      <c r="E64" s="187"/>
      <c r="F64" s="187"/>
      <c r="G64" s="187"/>
      <c r="H64" s="187"/>
      <c r="I64" s="188"/>
      <c r="J64" s="189">
        <f>J366</f>
        <v>0</v>
      </c>
      <c r="K64" s="122"/>
      <c r="L64" s="190"/>
    </row>
    <row r="65" s="9" customFormat="1" ht="19.92" customHeight="1">
      <c r="B65" s="185"/>
      <c r="C65" s="122"/>
      <c r="D65" s="186" t="s">
        <v>1877</v>
      </c>
      <c r="E65" s="187"/>
      <c r="F65" s="187"/>
      <c r="G65" s="187"/>
      <c r="H65" s="187"/>
      <c r="I65" s="188"/>
      <c r="J65" s="189">
        <f>J412</f>
        <v>0</v>
      </c>
      <c r="K65" s="122"/>
      <c r="L65" s="190"/>
    </row>
    <row r="66" s="9" customFormat="1" ht="19.92" customHeight="1">
      <c r="B66" s="185"/>
      <c r="C66" s="122"/>
      <c r="D66" s="186" t="s">
        <v>2092</v>
      </c>
      <c r="E66" s="187"/>
      <c r="F66" s="187"/>
      <c r="G66" s="187"/>
      <c r="H66" s="187"/>
      <c r="I66" s="188"/>
      <c r="J66" s="189">
        <f>J423</f>
        <v>0</v>
      </c>
      <c r="K66" s="122"/>
      <c r="L66" s="190"/>
    </row>
    <row r="67" s="9" customFormat="1" ht="19.92" customHeight="1">
      <c r="B67" s="185"/>
      <c r="C67" s="122"/>
      <c r="D67" s="186" t="s">
        <v>337</v>
      </c>
      <c r="E67" s="187"/>
      <c r="F67" s="187"/>
      <c r="G67" s="187"/>
      <c r="H67" s="187"/>
      <c r="I67" s="188"/>
      <c r="J67" s="189">
        <f>J429</f>
        <v>0</v>
      </c>
      <c r="K67" s="122"/>
      <c r="L67" s="190"/>
    </row>
    <row r="68" s="9" customFormat="1" ht="19.92" customHeight="1">
      <c r="B68" s="185"/>
      <c r="C68" s="122"/>
      <c r="D68" s="186" t="s">
        <v>338</v>
      </c>
      <c r="E68" s="187"/>
      <c r="F68" s="187"/>
      <c r="G68" s="187"/>
      <c r="H68" s="187"/>
      <c r="I68" s="188"/>
      <c r="J68" s="189">
        <f>J564</f>
        <v>0</v>
      </c>
      <c r="K68" s="122"/>
      <c r="L68" s="190"/>
    </row>
    <row r="69" s="9" customFormat="1" ht="19.92" customHeight="1">
      <c r="B69" s="185"/>
      <c r="C69" s="122"/>
      <c r="D69" s="186" t="s">
        <v>261</v>
      </c>
      <c r="E69" s="187"/>
      <c r="F69" s="187"/>
      <c r="G69" s="187"/>
      <c r="H69" s="187"/>
      <c r="I69" s="188"/>
      <c r="J69" s="189">
        <f>J598</f>
        <v>0</v>
      </c>
      <c r="K69" s="122"/>
      <c r="L69" s="190"/>
    </row>
    <row r="70" s="8" customFormat="1" ht="24.96" customHeight="1">
      <c r="B70" s="178"/>
      <c r="C70" s="179"/>
      <c r="D70" s="180" t="s">
        <v>340</v>
      </c>
      <c r="E70" s="181"/>
      <c r="F70" s="181"/>
      <c r="G70" s="181"/>
      <c r="H70" s="181"/>
      <c r="I70" s="182"/>
      <c r="J70" s="183">
        <f>J601</f>
        <v>0</v>
      </c>
      <c r="K70" s="179"/>
      <c r="L70" s="184"/>
    </row>
    <row r="71" s="9" customFormat="1" ht="19.92" customHeight="1">
      <c r="B71" s="185"/>
      <c r="C71" s="122"/>
      <c r="D71" s="186" t="s">
        <v>3197</v>
      </c>
      <c r="E71" s="187"/>
      <c r="F71" s="187"/>
      <c r="G71" s="187"/>
      <c r="H71" s="187"/>
      <c r="I71" s="188"/>
      <c r="J71" s="189">
        <f>J602</f>
        <v>0</v>
      </c>
      <c r="K71" s="122"/>
      <c r="L71" s="190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221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Horoměřická S 071 - most, Praha 6, č. akce 999615</v>
      </c>
      <c r="F81" s="33"/>
      <c r="G81" s="33"/>
      <c r="H81" s="33"/>
      <c r="I81" s="144"/>
      <c r="J81" s="40"/>
      <c r="K81" s="40"/>
      <c r="L81" s="44"/>
    </row>
    <row r="82" s="1" customFormat="1" ht="12" customHeight="1">
      <c r="B82" s="39"/>
      <c r="C82" s="33" t="s">
        <v>211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65" t="str">
        <f>E9</f>
        <v>SO 23 - Kanalizace dešťová</v>
      </c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21</v>
      </c>
      <c r="D85" s="40"/>
      <c r="E85" s="40"/>
      <c r="F85" s="28" t="str">
        <f>F12</f>
        <v>ul. Horoměřická / Pod Habrovkou</v>
      </c>
      <c r="G85" s="40"/>
      <c r="H85" s="40"/>
      <c r="I85" s="146" t="s">
        <v>23</v>
      </c>
      <c r="J85" s="68" t="str">
        <f>IF(J12="","",J12)</f>
        <v>28. 1. 2019</v>
      </c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3.65" customHeight="1">
      <c r="B87" s="39"/>
      <c r="C87" s="33" t="s">
        <v>25</v>
      </c>
      <c r="D87" s="40"/>
      <c r="E87" s="40"/>
      <c r="F87" s="28" t="str">
        <f>E15</f>
        <v>TSK hl.m. Prahy, a.s.</v>
      </c>
      <c r="G87" s="40"/>
      <c r="H87" s="40"/>
      <c r="I87" s="146" t="s">
        <v>31</v>
      </c>
      <c r="J87" s="37" t="str">
        <f>E21</f>
        <v>AGA Letiště, spol. s r.o.</v>
      </c>
      <c r="K87" s="40"/>
      <c r="L87" s="44"/>
    </row>
    <row r="88" s="1" customFormat="1" ht="13.65" customHeight="1">
      <c r="B88" s="39"/>
      <c r="C88" s="33" t="s">
        <v>29</v>
      </c>
      <c r="D88" s="40"/>
      <c r="E88" s="40"/>
      <c r="F88" s="28" t="str">
        <f>IF(E18="","",E18)</f>
        <v>Vyplň údaj</v>
      </c>
      <c r="G88" s="40"/>
      <c r="H88" s="40"/>
      <c r="I88" s="146" t="s">
        <v>34</v>
      </c>
      <c r="J88" s="37" t="str">
        <f>E24</f>
        <v xml:space="preserve"> </v>
      </c>
      <c r="K88" s="40"/>
      <c r="L88" s="44"/>
    </row>
    <row r="89" s="1" customFormat="1" ht="10.32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0" customFormat="1" ht="29.28" customHeight="1">
      <c r="B90" s="191"/>
      <c r="C90" s="192" t="s">
        <v>222</v>
      </c>
      <c r="D90" s="193" t="s">
        <v>57</v>
      </c>
      <c r="E90" s="193" t="s">
        <v>53</v>
      </c>
      <c r="F90" s="193" t="s">
        <v>54</v>
      </c>
      <c r="G90" s="193" t="s">
        <v>223</v>
      </c>
      <c r="H90" s="193" t="s">
        <v>224</v>
      </c>
      <c r="I90" s="194" t="s">
        <v>225</v>
      </c>
      <c r="J90" s="193" t="s">
        <v>217</v>
      </c>
      <c r="K90" s="195" t="s">
        <v>226</v>
      </c>
      <c r="L90" s="196"/>
      <c r="M90" s="88" t="s">
        <v>19</v>
      </c>
      <c r="N90" s="89" t="s">
        <v>42</v>
      </c>
      <c r="O90" s="89" t="s">
        <v>227</v>
      </c>
      <c r="P90" s="89" t="s">
        <v>228</v>
      </c>
      <c r="Q90" s="89" t="s">
        <v>229</v>
      </c>
      <c r="R90" s="89" t="s">
        <v>230</v>
      </c>
      <c r="S90" s="89" t="s">
        <v>231</v>
      </c>
      <c r="T90" s="90" t="s">
        <v>232</v>
      </c>
    </row>
    <row r="91" s="1" customFormat="1" ht="22.8" customHeight="1">
      <c r="B91" s="39"/>
      <c r="C91" s="95" t="s">
        <v>233</v>
      </c>
      <c r="D91" s="40"/>
      <c r="E91" s="40"/>
      <c r="F91" s="40"/>
      <c r="G91" s="40"/>
      <c r="H91" s="40"/>
      <c r="I91" s="144"/>
      <c r="J91" s="197">
        <f>BK91</f>
        <v>0</v>
      </c>
      <c r="K91" s="40"/>
      <c r="L91" s="44"/>
      <c r="M91" s="91"/>
      <c r="N91" s="92"/>
      <c r="O91" s="92"/>
      <c r="P91" s="198">
        <f>P92+P601</f>
        <v>0</v>
      </c>
      <c r="Q91" s="92"/>
      <c r="R91" s="198">
        <f>R92+R601</f>
        <v>175.47333398000001</v>
      </c>
      <c r="S91" s="92"/>
      <c r="T91" s="199">
        <f>T92+T601</f>
        <v>0</v>
      </c>
      <c r="AT91" s="18" t="s">
        <v>71</v>
      </c>
      <c r="AU91" s="18" t="s">
        <v>218</v>
      </c>
      <c r="BK91" s="200">
        <f>BK92+BK601</f>
        <v>0</v>
      </c>
    </row>
    <row r="92" s="11" customFormat="1" ht="25.92" customHeight="1">
      <c r="B92" s="201"/>
      <c r="C92" s="202"/>
      <c r="D92" s="203" t="s">
        <v>71</v>
      </c>
      <c r="E92" s="204" t="s">
        <v>234</v>
      </c>
      <c r="F92" s="204" t="s">
        <v>235</v>
      </c>
      <c r="G92" s="202"/>
      <c r="H92" s="202"/>
      <c r="I92" s="205"/>
      <c r="J92" s="206">
        <f>BK92</f>
        <v>0</v>
      </c>
      <c r="K92" s="202"/>
      <c r="L92" s="207"/>
      <c r="M92" s="208"/>
      <c r="N92" s="209"/>
      <c r="O92" s="209"/>
      <c r="P92" s="210">
        <f>P93+P306+P316+P366+P412+P423+P429+P564+P598</f>
        <v>0</v>
      </c>
      <c r="Q92" s="209"/>
      <c r="R92" s="210">
        <f>R93+R306+R316+R366+R412+R423+R429+R564+R598</f>
        <v>175.46231718000001</v>
      </c>
      <c r="S92" s="209"/>
      <c r="T92" s="211">
        <f>T93+T306+T316+T366+T412+T423+T429+T564+T598</f>
        <v>0</v>
      </c>
      <c r="AR92" s="212" t="s">
        <v>79</v>
      </c>
      <c r="AT92" s="213" t="s">
        <v>71</v>
      </c>
      <c r="AU92" s="213" t="s">
        <v>72</v>
      </c>
      <c r="AY92" s="212" t="s">
        <v>236</v>
      </c>
      <c r="BK92" s="214">
        <f>BK93+BK306+BK316+BK366+BK412+BK423+BK429+BK564+BK598</f>
        <v>0</v>
      </c>
    </row>
    <row r="93" s="11" customFormat="1" ht="22.8" customHeight="1">
      <c r="B93" s="201"/>
      <c r="C93" s="202"/>
      <c r="D93" s="203" t="s">
        <v>71</v>
      </c>
      <c r="E93" s="215" t="s">
        <v>79</v>
      </c>
      <c r="F93" s="215" t="s">
        <v>237</v>
      </c>
      <c r="G93" s="202"/>
      <c r="H93" s="202"/>
      <c r="I93" s="205"/>
      <c r="J93" s="216">
        <f>BK93</f>
        <v>0</v>
      </c>
      <c r="K93" s="202"/>
      <c r="L93" s="207"/>
      <c r="M93" s="208"/>
      <c r="N93" s="209"/>
      <c r="O93" s="209"/>
      <c r="P93" s="210">
        <f>SUM(P94:P305)</f>
        <v>0</v>
      </c>
      <c r="Q93" s="209"/>
      <c r="R93" s="210">
        <f>SUM(R94:R305)</f>
        <v>114.87468935999999</v>
      </c>
      <c r="S93" s="209"/>
      <c r="T93" s="211">
        <f>SUM(T94:T305)</f>
        <v>0</v>
      </c>
      <c r="AR93" s="212" t="s">
        <v>79</v>
      </c>
      <c r="AT93" s="213" t="s">
        <v>71</v>
      </c>
      <c r="AU93" s="213" t="s">
        <v>79</v>
      </c>
      <c r="AY93" s="212" t="s">
        <v>236</v>
      </c>
      <c r="BK93" s="214">
        <f>SUM(BK94:BK305)</f>
        <v>0</v>
      </c>
    </row>
    <row r="94" s="1" customFormat="1" ht="16.5" customHeight="1">
      <c r="B94" s="39"/>
      <c r="C94" s="217" t="s">
        <v>79</v>
      </c>
      <c r="D94" s="217" t="s">
        <v>238</v>
      </c>
      <c r="E94" s="218" t="s">
        <v>3198</v>
      </c>
      <c r="F94" s="219" t="s">
        <v>3199</v>
      </c>
      <c r="G94" s="220" t="s">
        <v>241</v>
      </c>
      <c r="H94" s="221">
        <v>23.920000000000002</v>
      </c>
      <c r="I94" s="222"/>
      <c r="J94" s="223">
        <f>ROUND(I94*H94,2)</f>
        <v>0</v>
      </c>
      <c r="K94" s="219" t="s">
        <v>242</v>
      </c>
      <c r="L94" s="44"/>
      <c r="M94" s="224" t="s">
        <v>19</v>
      </c>
      <c r="N94" s="225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243</v>
      </c>
      <c r="AT94" s="18" t="s">
        <v>238</v>
      </c>
      <c r="AU94" s="18" t="s">
        <v>81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243</v>
      </c>
      <c r="BM94" s="18" t="s">
        <v>3200</v>
      </c>
    </row>
    <row r="95" s="1" customFormat="1">
      <c r="B95" s="39"/>
      <c r="C95" s="40"/>
      <c r="D95" s="229" t="s">
        <v>245</v>
      </c>
      <c r="E95" s="40"/>
      <c r="F95" s="230" t="s">
        <v>3201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81</v>
      </c>
    </row>
    <row r="96" s="13" customFormat="1">
      <c r="B96" s="250"/>
      <c r="C96" s="251"/>
      <c r="D96" s="229" t="s">
        <v>249</v>
      </c>
      <c r="E96" s="252" t="s">
        <v>19</v>
      </c>
      <c r="F96" s="253" t="s">
        <v>3202</v>
      </c>
      <c r="G96" s="251"/>
      <c r="H96" s="252" t="s">
        <v>19</v>
      </c>
      <c r="I96" s="254"/>
      <c r="J96" s="251"/>
      <c r="K96" s="251"/>
      <c r="L96" s="255"/>
      <c r="M96" s="256"/>
      <c r="N96" s="257"/>
      <c r="O96" s="257"/>
      <c r="P96" s="257"/>
      <c r="Q96" s="257"/>
      <c r="R96" s="257"/>
      <c r="S96" s="257"/>
      <c r="T96" s="258"/>
      <c r="AT96" s="259" t="s">
        <v>249</v>
      </c>
      <c r="AU96" s="259" t="s">
        <v>81</v>
      </c>
      <c r="AV96" s="13" t="s">
        <v>79</v>
      </c>
      <c r="AW96" s="13" t="s">
        <v>33</v>
      </c>
      <c r="AX96" s="13" t="s">
        <v>72</v>
      </c>
      <c r="AY96" s="259" t="s">
        <v>236</v>
      </c>
    </row>
    <row r="97" s="13" customFormat="1">
      <c r="B97" s="250"/>
      <c r="C97" s="251"/>
      <c r="D97" s="229" t="s">
        <v>249</v>
      </c>
      <c r="E97" s="252" t="s">
        <v>19</v>
      </c>
      <c r="F97" s="253" t="s">
        <v>3203</v>
      </c>
      <c r="G97" s="251"/>
      <c r="H97" s="252" t="s">
        <v>19</v>
      </c>
      <c r="I97" s="254"/>
      <c r="J97" s="251"/>
      <c r="K97" s="251"/>
      <c r="L97" s="255"/>
      <c r="M97" s="256"/>
      <c r="N97" s="257"/>
      <c r="O97" s="257"/>
      <c r="P97" s="257"/>
      <c r="Q97" s="257"/>
      <c r="R97" s="257"/>
      <c r="S97" s="257"/>
      <c r="T97" s="258"/>
      <c r="AT97" s="259" t="s">
        <v>249</v>
      </c>
      <c r="AU97" s="259" t="s">
        <v>81</v>
      </c>
      <c r="AV97" s="13" t="s">
        <v>79</v>
      </c>
      <c r="AW97" s="13" t="s">
        <v>33</v>
      </c>
      <c r="AX97" s="13" t="s">
        <v>72</v>
      </c>
      <c r="AY97" s="259" t="s">
        <v>236</v>
      </c>
    </row>
    <row r="98" s="13" customFormat="1">
      <c r="B98" s="250"/>
      <c r="C98" s="251"/>
      <c r="D98" s="229" t="s">
        <v>249</v>
      </c>
      <c r="E98" s="252" t="s">
        <v>19</v>
      </c>
      <c r="F98" s="253" t="s">
        <v>3204</v>
      </c>
      <c r="G98" s="251"/>
      <c r="H98" s="252" t="s">
        <v>19</v>
      </c>
      <c r="I98" s="254"/>
      <c r="J98" s="251"/>
      <c r="K98" s="251"/>
      <c r="L98" s="255"/>
      <c r="M98" s="256"/>
      <c r="N98" s="257"/>
      <c r="O98" s="257"/>
      <c r="P98" s="257"/>
      <c r="Q98" s="257"/>
      <c r="R98" s="257"/>
      <c r="S98" s="257"/>
      <c r="T98" s="258"/>
      <c r="AT98" s="259" t="s">
        <v>249</v>
      </c>
      <c r="AU98" s="259" t="s">
        <v>81</v>
      </c>
      <c r="AV98" s="13" t="s">
        <v>79</v>
      </c>
      <c r="AW98" s="13" t="s">
        <v>33</v>
      </c>
      <c r="AX98" s="13" t="s">
        <v>72</v>
      </c>
      <c r="AY98" s="259" t="s">
        <v>236</v>
      </c>
    </row>
    <row r="99" s="12" customFormat="1">
      <c r="B99" s="233"/>
      <c r="C99" s="234"/>
      <c r="D99" s="229" t="s">
        <v>249</v>
      </c>
      <c r="E99" s="235" t="s">
        <v>19</v>
      </c>
      <c r="F99" s="236" t="s">
        <v>3205</v>
      </c>
      <c r="G99" s="234"/>
      <c r="H99" s="237">
        <v>5.5199999999999996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249</v>
      </c>
      <c r="AU99" s="243" t="s">
        <v>81</v>
      </c>
      <c r="AV99" s="12" t="s">
        <v>81</v>
      </c>
      <c r="AW99" s="12" t="s">
        <v>33</v>
      </c>
      <c r="AX99" s="12" t="s">
        <v>72</v>
      </c>
      <c r="AY99" s="243" t="s">
        <v>236</v>
      </c>
    </row>
    <row r="100" s="12" customFormat="1">
      <c r="B100" s="233"/>
      <c r="C100" s="234"/>
      <c r="D100" s="229" t="s">
        <v>249</v>
      </c>
      <c r="E100" s="235" t="s">
        <v>19</v>
      </c>
      <c r="F100" s="236" t="s">
        <v>3206</v>
      </c>
      <c r="G100" s="234"/>
      <c r="H100" s="237">
        <v>7.7000000000000002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249</v>
      </c>
      <c r="AU100" s="243" t="s">
        <v>81</v>
      </c>
      <c r="AV100" s="12" t="s">
        <v>81</v>
      </c>
      <c r="AW100" s="12" t="s">
        <v>33</v>
      </c>
      <c r="AX100" s="12" t="s">
        <v>72</v>
      </c>
      <c r="AY100" s="243" t="s">
        <v>236</v>
      </c>
    </row>
    <row r="101" s="12" customFormat="1">
      <c r="B101" s="233"/>
      <c r="C101" s="234"/>
      <c r="D101" s="229" t="s">
        <v>249</v>
      </c>
      <c r="E101" s="235" t="s">
        <v>19</v>
      </c>
      <c r="F101" s="236" t="s">
        <v>3207</v>
      </c>
      <c r="G101" s="234"/>
      <c r="H101" s="237">
        <v>1.2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249</v>
      </c>
      <c r="AU101" s="243" t="s">
        <v>81</v>
      </c>
      <c r="AV101" s="12" t="s">
        <v>81</v>
      </c>
      <c r="AW101" s="12" t="s">
        <v>33</v>
      </c>
      <c r="AX101" s="12" t="s">
        <v>72</v>
      </c>
      <c r="AY101" s="243" t="s">
        <v>236</v>
      </c>
    </row>
    <row r="102" s="12" customFormat="1">
      <c r="B102" s="233"/>
      <c r="C102" s="234"/>
      <c r="D102" s="229" t="s">
        <v>249</v>
      </c>
      <c r="E102" s="235" t="s">
        <v>19</v>
      </c>
      <c r="F102" s="236" t="s">
        <v>3208</v>
      </c>
      <c r="G102" s="234"/>
      <c r="H102" s="237">
        <v>6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249</v>
      </c>
      <c r="AU102" s="243" t="s">
        <v>81</v>
      </c>
      <c r="AV102" s="12" t="s">
        <v>81</v>
      </c>
      <c r="AW102" s="12" t="s">
        <v>33</v>
      </c>
      <c r="AX102" s="12" t="s">
        <v>72</v>
      </c>
      <c r="AY102" s="243" t="s">
        <v>236</v>
      </c>
    </row>
    <row r="103" s="13" customFormat="1">
      <c r="B103" s="250"/>
      <c r="C103" s="251"/>
      <c r="D103" s="229" t="s">
        <v>249</v>
      </c>
      <c r="E103" s="252" t="s">
        <v>19</v>
      </c>
      <c r="F103" s="253" t="s">
        <v>3209</v>
      </c>
      <c r="G103" s="251"/>
      <c r="H103" s="252" t="s">
        <v>19</v>
      </c>
      <c r="I103" s="254"/>
      <c r="J103" s="251"/>
      <c r="K103" s="251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249</v>
      </c>
      <c r="AU103" s="259" t="s">
        <v>81</v>
      </c>
      <c r="AV103" s="13" t="s">
        <v>79</v>
      </c>
      <c r="AW103" s="13" t="s">
        <v>33</v>
      </c>
      <c r="AX103" s="13" t="s">
        <v>72</v>
      </c>
      <c r="AY103" s="259" t="s">
        <v>236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3210</v>
      </c>
      <c r="G104" s="234"/>
      <c r="H104" s="237">
        <v>3.5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" customFormat="1" ht="16.5" customHeight="1">
      <c r="B105" s="39"/>
      <c r="C105" s="217" t="s">
        <v>81</v>
      </c>
      <c r="D105" s="217" t="s">
        <v>238</v>
      </c>
      <c r="E105" s="218" t="s">
        <v>3211</v>
      </c>
      <c r="F105" s="219" t="s">
        <v>3212</v>
      </c>
      <c r="G105" s="220" t="s">
        <v>241</v>
      </c>
      <c r="H105" s="221">
        <v>11.960000000000001</v>
      </c>
      <c r="I105" s="222"/>
      <c r="J105" s="223">
        <f>ROUND(I105*H105,2)</f>
        <v>0</v>
      </c>
      <c r="K105" s="219" t="s">
        <v>242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243</v>
      </c>
      <c r="AT105" s="18" t="s">
        <v>238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3213</v>
      </c>
    </row>
    <row r="106" s="1" customFormat="1">
      <c r="B106" s="39"/>
      <c r="C106" s="40"/>
      <c r="D106" s="229" t="s">
        <v>245</v>
      </c>
      <c r="E106" s="40"/>
      <c r="F106" s="230" t="s">
        <v>3214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3" customFormat="1">
      <c r="B107" s="250"/>
      <c r="C107" s="251"/>
      <c r="D107" s="229" t="s">
        <v>249</v>
      </c>
      <c r="E107" s="252" t="s">
        <v>19</v>
      </c>
      <c r="F107" s="253" t="s">
        <v>1821</v>
      </c>
      <c r="G107" s="251"/>
      <c r="H107" s="252" t="s">
        <v>19</v>
      </c>
      <c r="I107" s="254"/>
      <c r="J107" s="251"/>
      <c r="K107" s="251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249</v>
      </c>
      <c r="AU107" s="259" t="s">
        <v>81</v>
      </c>
      <c r="AV107" s="13" t="s">
        <v>79</v>
      </c>
      <c r="AW107" s="13" t="s">
        <v>33</v>
      </c>
      <c r="AX107" s="13" t="s">
        <v>72</v>
      </c>
      <c r="AY107" s="259" t="s">
        <v>236</v>
      </c>
    </row>
    <row r="108" s="13" customFormat="1">
      <c r="B108" s="250"/>
      <c r="C108" s="251"/>
      <c r="D108" s="229" t="s">
        <v>249</v>
      </c>
      <c r="E108" s="252" t="s">
        <v>19</v>
      </c>
      <c r="F108" s="253" t="s">
        <v>3202</v>
      </c>
      <c r="G108" s="251"/>
      <c r="H108" s="252" t="s">
        <v>19</v>
      </c>
      <c r="I108" s="254"/>
      <c r="J108" s="251"/>
      <c r="K108" s="251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249</v>
      </c>
      <c r="AU108" s="259" t="s">
        <v>81</v>
      </c>
      <c r="AV108" s="13" t="s">
        <v>79</v>
      </c>
      <c r="AW108" s="13" t="s">
        <v>33</v>
      </c>
      <c r="AX108" s="13" t="s">
        <v>72</v>
      </c>
      <c r="AY108" s="259" t="s">
        <v>236</v>
      </c>
    </row>
    <row r="109" s="13" customFormat="1">
      <c r="B109" s="250"/>
      <c r="C109" s="251"/>
      <c r="D109" s="229" t="s">
        <v>249</v>
      </c>
      <c r="E109" s="252" t="s">
        <v>19</v>
      </c>
      <c r="F109" s="253" t="s">
        <v>3203</v>
      </c>
      <c r="G109" s="251"/>
      <c r="H109" s="252" t="s">
        <v>19</v>
      </c>
      <c r="I109" s="254"/>
      <c r="J109" s="251"/>
      <c r="K109" s="251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249</v>
      </c>
      <c r="AU109" s="259" t="s">
        <v>81</v>
      </c>
      <c r="AV109" s="13" t="s">
        <v>79</v>
      </c>
      <c r="AW109" s="13" t="s">
        <v>33</v>
      </c>
      <c r="AX109" s="13" t="s">
        <v>72</v>
      </c>
      <c r="AY109" s="259" t="s">
        <v>236</v>
      </c>
    </row>
    <row r="110" s="13" customFormat="1">
      <c r="B110" s="250"/>
      <c r="C110" s="251"/>
      <c r="D110" s="229" t="s">
        <v>249</v>
      </c>
      <c r="E110" s="252" t="s">
        <v>19</v>
      </c>
      <c r="F110" s="253" t="s">
        <v>3204</v>
      </c>
      <c r="G110" s="251"/>
      <c r="H110" s="252" t="s">
        <v>19</v>
      </c>
      <c r="I110" s="254"/>
      <c r="J110" s="251"/>
      <c r="K110" s="251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249</v>
      </c>
      <c r="AU110" s="259" t="s">
        <v>81</v>
      </c>
      <c r="AV110" s="13" t="s">
        <v>79</v>
      </c>
      <c r="AW110" s="13" t="s">
        <v>33</v>
      </c>
      <c r="AX110" s="13" t="s">
        <v>72</v>
      </c>
      <c r="AY110" s="259" t="s">
        <v>236</v>
      </c>
    </row>
    <row r="111" s="12" customFormat="1">
      <c r="B111" s="233"/>
      <c r="C111" s="234"/>
      <c r="D111" s="229" t="s">
        <v>249</v>
      </c>
      <c r="E111" s="235" t="s">
        <v>19</v>
      </c>
      <c r="F111" s="236" t="s">
        <v>3205</v>
      </c>
      <c r="G111" s="234"/>
      <c r="H111" s="237">
        <v>5.5199999999999996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249</v>
      </c>
      <c r="AU111" s="243" t="s">
        <v>81</v>
      </c>
      <c r="AV111" s="12" t="s">
        <v>81</v>
      </c>
      <c r="AW111" s="12" t="s">
        <v>33</v>
      </c>
      <c r="AX111" s="12" t="s">
        <v>72</v>
      </c>
      <c r="AY111" s="243" t="s">
        <v>236</v>
      </c>
    </row>
    <row r="112" s="12" customFormat="1">
      <c r="B112" s="233"/>
      <c r="C112" s="234"/>
      <c r="D112" s="229" t="s">
        <v>249</v>
      </c>
      <c r="E112" s="235" t="s">
        <v>19</v>
      </c>
      <c r="F112" s="236" t="s">
        <v>3206</v>
      </c>
      <c r="G112" s="234"/>
      <c r="H112" s="237">
        <v>7.7000000000000002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249</v>
      </c>
      <c r="AU112" s="243" t="s">
        <v>81</v>
      </c>
      <c r="AV112" s="12" t="s">
        <v>81</v>
      </c>
      <c r="AW112" s="12" t="s">
        <v>33</v>
      </c>
      <c r="AX112" s="12" t="s">
        <v>72</v>
      </c>
      <c r="AY112" s="243" t="s">
        <v>236</v>
      </c>
    </row>
    <row r="113" s="12" customFormat="1">
      <c r="B113" s="233"/>
      <c r="C113" s="234"/>
      <c r="D113" s="229" t="s">
        <v>249</v>
      </c>
      <c r="E113" s="235" t="s">
        <v>19</v>
      </c>
      <c r="F113" s="236" t="s">
        <v>3207</v>
      </c>
      <c r="G113" s="234"/>
      <c r="H113" s="237">
        <v>1.2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249</v>
      </c>
      <c r="AU113" s="243" t="s">
        <v>81</v>
      </c>
      <c r="AV113" s="12" t="s">
        <v>81</v>
      </c>
      <c r="AW113" s="12" t="s">
        <v>33</v>
      </c>
      <c r="AX113" s="12" t="s">
        <v>72</v>
      </c>
      <c r="AY113" s="243" t="s">
        <v>236</v>
      </c>
    </row>
    <row r="114" s="12" customFormat="1">
      <c r="B114" s="233"/>
      <c r="C114" s="234"/>
      <c r="D114" s="229" t="s">
        <v>249</v>
      </c>
      <c r="E114" s="235" t="s">
        <v>19</v>
      </c>
      <c r="F114" s="236" t="s">
        <v>3208</v>
      </c>
      <c r="G114" s="234"/>
      <c r="H114" s="237">
        <v>6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249</v>
      </c>
      <c r="AU114" s="243" t="s">
        <v>81</v>
      </c>
      <c r="AV114" s="12" t="s">
        <v>81</v>
      </c>
      <c r="AW114" s="12" t="s">
        <v>33</v>
      </c>
      <c r="AX114" s="12" t="s">
        <v>72</v>
      </c>
      <c r="AY114" s="243" t="s">
        <v>236</v>
      </c>
    </row>
    <row r="115" s="13" customFormat="1">
      <c r="B115" s="250"/>
      <c r="C115" s="251"/>
      <c r="D115" s="229" t="s">
        <v>249</v>
      </c>
      <c r="E115" s="252" t="s">
        <v>19</v>
      </c>
      <c r="F115" s="253" t="s">
        <v>3209</v>
      </c>
      <c r="G115" s="251"/>
      <c r="H115" s="252" t="s">
        <v>19</v>
      </c>
      <c r="I115" s="254"/>
      <c r="J115" s="251"/>
      <c r="K115" s="251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249</v>
      </c>
      <c r="AU115" s="259" t="s">
        <v>81</v>
      </c>
      <c r="AV115" s="13" t="s">
        <v>79</v>
      </c>
      <c r="AW115" s="13" t="s">
        <v>33</v>
      </c>
      <c r="AX115" s="13" t="s">
        <v>72</v>
      </c>
      <c r="AY115" s="259" t="s">
        <v>236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3210</v>
      </c>
      <c r="G116" s="234"/>
      <c r="H116" s="237">
        <v>3.5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2" customFormat="1">
      <c r="B117" s="233"/>
      <c r="C117" s="234"/>
      <c r="D117" s="229" t="s">
        <v>249</v>
      </c>
      <c r="E117" s="234"/>
      <c r="F117" s="236" t="s">
        <v>3215</v>
      </c>
      <c r="G117" s="234"/>
      <c r="H117" s="237">
        <v>11.960000000000001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4</v>
      </c>
      <c r="AX117" s="12" t="s">
        <v>79</v>
      </c>
      <c r="AY117" s="243" t="s">
        <v>236</v>
      </c>
    </row>
    <row r="118" s="1" customFormat="1" ht="16.5" customHeight="1">
      <c r="B118" s="39"/>
      <c r="C118" s="217" t="s">
        <v>101</v>
      </c>
      <c r="D118" s="217" t="s">
        <v>238</v>
      </c>
      <c r="E118" s="218" t="s">
        <v>1616</v>
      </c>
      <c r="F118" s="219" t="s">
        <v>1617</v>
      </c>
      <c r="G118" s="220" t="s">
        <v>241</v>
      </c>
      <c r="H118" s="221">
        <v>7.5460000000000003</v>
      </c>
      <c r="I118" s="222"/>
      <c r="J118" s="223">
        <f>ROUND(I118*H118,2)</f>
        <v>0</v>
      </c>
      <c r="K118" s="219" t="s">
        <v>242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243</v>
      </c>
      <c r="AT118" s="18" t="s">
        <v>238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3216</v>
      </c>
    </row>
    <row r="119" s="1" customFormat="1">
      <c r="B119" s="39"/>
      <c r="C119" s="40"/>
      <c r="D119" s="229" t="s">
        <v>245</v>
      </c>
      <c r="E119" s="40"/>
      <c r="F119" s="230" t="s">
        <v>1619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3" customFormat="1">
      <c r="B120" s="250"/>
      <c r="C120" s="251"/>
      <c r="D120" s="229" t="s">
        <v>249</v>
      </c>
      <c r="E120" s="252" t="s">
        <v>19</v>
      </c>
      <c r="F120" s="253" t="s">
        <v>3217</v>
      </c>
      <c r="G120" s="251"/>
      <c r="H120" s="252" t="s">
        <v>19</v>
      </c>
      <c r="I120" s="254"/>
      <c r="J120" s="251"/>
      <c r="K120" s="251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249</v>
      </c>
      <c r="AU120" s="259" t="s">
        <v>81</v>
      </c>
      <c r="AV120" s="13" t="s">
        <v>79</v>
      </c>
      <c r="AW120" s="13" t="s">
        <v>33</v>
      </c>
      <c r="AX120" s="13" t="s">
        <v>72</v>
      </c>
      <c r="AY120" s="259" t="s">
        <v>236</v>
      </c>
    </row>
    <row r="121" s="13" customFormat="1">
      <c r="B121" s="250"/>
      <c r="C121" s="251"/>
      <c r="D121" s="229" t="s">
        <v>249</v>
      </c>
      <c r="E121" s="252" t="s">
        <v>19</v>
      </c>
      <c r="F121" s="253" t="s">
        <v>3218</v>
      </c>
      <c r="G121" s="251"/>
      <c r="H121" s="252" t="s">
        <v>19</v>
      </c>
      <c r="I121" s="254"/>
      <c r="J121" s="251"/>
      <c r="K121" s="251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249</v>
      </c>
      <c r="AU121" s="259" t="s">
        <v>81</v>
      </c>
      <c r="AV121" s="13" t="s">
        <v>79</v>
      </c>
      <c r="AW121" s="13" t="s">
        <v>33</v>
      </c>
      <c r="AX121" s="13" t="s">
        <v>72</v>
      </c>
      <c r="AY121" s="259" t="s">
        <v>236</v>
      </c>
    </row>
    <row r="122" s="13" customFormat="1">
      <c r="B122" s="250"/>
      <c r="C122" s="251"/>
      <c r="D122" s="229" t="s">
        <v>249</v>
      </c>
      <c r="E122" s="252" t="s">
        <v>19</v>
      </c>
      <c r="F122" s="253" t="s">
        <v>3219</v>
      </c>
      <c r="G122" s="251"/>
      <c r="H122" s="252" t="s">
        <v>19</v>
      </c>
      <c r="I122" s="254"/>
      <c r="J122" s="251"/>
      <c r="K122" s="251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249</v>
      </c>
      <c r="AU122" s="259" t="s">
        <v>81</v>
      </c>
      <c r="AV122" s="13" t="s">
        <v>79</v>
      </c>
      <c r="AW122" s="13" t="s">
        <v>33</v>
      </c>
      <c r="AX122" s="13" t="s">
        <v>72</v>
      </c>
      <c r="AY122" s="259" t="s">
        <v>236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3220</v>
      </c>
      <c r="G123" s="234"/>
      <c r="H123" s="237">
        <v>21.827999999999999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2" customFormat="1">
      <c r="B124" s="233"/>
      <c r="C124" s="234"/>
      <c r="D124" s="229" t="s">
        <v>249</v>
      </c>
      <c r="E124" s="235" t="s">
        <v>19</v>
      </c>
      <c r="F124" s="236" t="s">
        <v>3221</v>
      </c>
      <c r="G124" s="234"/>
      <c r="H124" s="237">
        <v>5.7000000000000002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249</v>
      </c>
      <c r="AU124" s="243" t="s">
        <v>81</v>
      </c>
      <c r="AV124" s="12" t="s">
        <v>81</v>
      </c>
      <c r="AW124" s="12" t="s">
        <v>33</v>
      </c>
      <c r="AX124" s="12" t="s">
        <v>72</v>
      </c>
      <c r="AY124" s="243" t="s">
        <v>236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3222</v>
      </c>
      <c r="G125" s="234"/>
      <c r="H125" s="237">
        <v>1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3223</v>
      </c>
      <c r="G126" s="234"/>
      <c r="H126" s="237">
        <v>5.3040000000000003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2" customFormat="1">
      <c r="B127" s="233"/>
      <c r="C127" s="234"/>
      <c r="D127" s="229" t="s">
        <v>249</v>
      </c>
      <c r="E127" s="235" t="s">
        <v>19</v>
      </c>
      <c r="F127" s="236" t="s">
        <v>3224</v>
      </c>
      <c r="G127" s="234"/>
      <c r="H127" s="237">
        <v>3.8999999999999999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249</v>
      </c>
      <c r="AU127" s="243" t="s">
        <v>81</v>
      </c>
      <c r="AV127" s="12" t="s">
        <v>81</v>
      </c>
      <c r="AW127" s="12" t="s">
        <v>33</v>
      </c>
      <c r="AX127" s="12" t="s">
        <v>72</v>
      </c>
      <c r="AY127" s="243" t="s">
        <v>236</v>
      </c>
    </row>
    <row r="128" s="12" customFormat="1">
      <c r="B128" s="233"/>
      <c r="C128" s="234"/>
      <c r="D128" s="229" t="s">
        <v>249</v>
      </c>
      <c r="E128" s="234"/>
      <c r="F128" s="236" t="s">
        <v>3225</v>
      </c>
      <c r="G128" s="234"/>
      <c r="H128" s="237">
        <v>7.5460000000000003</v>
      </c>
      <c r="I128" s="238"/>
      <c r="J128" s="234"/>
      <c r="K128" s="234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249</v>
      </c>
      <c r="AU128" s="243" t="s">
        <v>81</v>
      </c>
      <c r="AV128" s="12" t="s">
        <v>81</v>
      </c>
      <c r="AW128" s="12" t="s">
        <v>4</v>
      </c>
      <c r="AX128" s="12" t="s">
        <v>79</v>
      </c>
      <c r="AY128" s="243" t="s">
        <v>236</v>
      </c>
    </row>
    <row r="129" s="1" customFormat="1" ht="16.5" customHeight="1">
      <c r="B129" s="39"/>
      <c r="C129" s="217" t="s">
        <v>243</v>
      </c>
      <c r="D129" s="217" t="s">
        <v>238</v>
      </c>
      <c r="E129" s="218" t="s">
        <v>1813</v>
      </c>
      <c r="F129" s="219" t="s">
        <v>1814</v>
      </c>
      <c r="G129" s="220" t="s">
        <v>241</v>
      </c>
      <c r="H129" s="221">
        <v>4.3159999999999998</v>
      </c>
      <c r="I129" s="222"/>
      <c r="J129" s="223">
        <f>ROUND(I129*H129,2)</f>
        <v>0</v>
      </c>
      <c r="K129" s="219" t="s">
        <v>242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243</v>
      </c>
      <c r="AT129" s="18" t="s">
        <v>238</v>
      </c>
      <c r="AU129" s="18" t="s">
        <v>81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243</v>
      </c>
      <c r="BM129" s="18" t="s">
        <v>3226</v>
      </c>
    </row>
    <row r="130" s="1" customFormat="1">
      <c r="B130" s="39"/>
      <c r="C130" s="40"/>
      <c r="D130" s="229" t="s">
        <v>245</v>
      </c>
      <c r="E130" s="40"/>
      <c r="F130" s="230" t="s">
        <v>1816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81</v>
      </c>
    </row>
    <row r="131" s="13" customFormat="1">
      <c r="B131" s="250"/>
      <c r="C131" s="251"/>
      <c r="D131" s="229" t="s">
        <v>249</v>
      </c>
      <c r="E131" s="252" t="s">
        <v>19</v>
      </c>
      <c r="F131" s="253" t="s">
        <v>3227</v>
      </c>
      <c r="G131" s="251"/>
      <c r="H131" s="252" t="s">
        <v>19</v>
      </c>
      <c r="I131" s="254"/>
      <c r="J131" s="251"/>
      <c r="K131" s="251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249</v>
      </c>
      <c r="AU131" s="259" t="s">
        <v>81</v>
      </c>
      <c r="AV131" s="13" t="s">
        <v>79</v>
      </c>
      <c r="AW131" s="13" t="s">
        <v>33</v>
      </c>
      <c r="AX131" s="13" t="s">
        <v>72</v>
      </c>
      <c r="AY131" s="259" t="s">
        <v>236</v>
      </c>
    </row>
    <row r="132" s="13" customFormat="1">
      <c r="B132" s="250"/>
      <c r="C132" s="251"/>
      <c r="D132" s="229" t="s">
        <v>249</v>
      </c>
      <c r="E132" s="252" t="s">
        <v>19</v>
      </c>
      <c r="F132" s="253" t="s">
        <v>3228</v>
      </c>
      <c r="G132" s="251"/>
      <c r="H132" s="252" t="s">
        <v>19</v>
      </c>
      <c r="I132" s="254"/>
      <c r="J132" s="251"/>
      <c r="K132" s="251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249</v>
      </c>
      <c r="AU132" s="259" t="s">
        <v>81</v>
      </c>
      <c r="AV132" s="13" t="s">
        <v>79</v>
      </c>
      <c r="AW132" s="13" t="s">
        <v>33</v>
      </c>
      <c r="AX132" s="13" t="s">
        <v>72</v>
      </c>
      <c r="AY132" s="259" t="s">
        <v>236</v>
      </c>
    </row>
    <row r="133" s="12" customFormat="1">
      <c r="B133" s="233"/>
      <c r="C133" s="234"/>
      <c r="D133" s="229" t="s">
        <v>249</v>
      </c>
      <c r="E133" s="235" t="s">
        <v>19</v>
      </c>
      <c r="F133" s="236" t="s">
        <v>3229</v>
      </c>
      <c r="G133" s="234"/>
      <c r="H133" s="237">
        <v>4.3159999999999998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249</v>
      </c>
      <c r="AU133" s="243" t="s">
        <v>81</v>
      </c>
      <c r="AV133" s="12" t="s">
        <v>81</v>
      </c>
      <c r="AW133" s="12" t="s">
        <v>33</v>
      </c>
      <c r="AX133" s="12" t="s">
        <v>72</v>
      </c>
      <c r="AY133" s="243" t="s">
        <v>236</v>
      </c>
    </row>
    <row r="134" s="1" customFormat="1" ht="16.5" customHeight="1">
      <c r="B134" s="39"/>
      <c r="C134" s="217" t="s">
        <v>286</v>
      </c>
      <c r="D134" s="217" t="s">
        <v>238</v>
      </c>
      <c r="E134" s="218" t="s">
        <v>1817</v>
      </c>
      <c r="F134" s="219" t="s">
        <v>1818</v>
      </c>
      <c r="G134" s="220" t="s">
        <v>241</v>
      </c>
      <c r="H134" s="221">
        <v>2.1579999999999999</v>
      </c>
      <c r="I134" s="222"/>
      <c r="J134" s="223">
        <f>ROUND(I134*H134,2)</f>
        <v>0</v>
      </c>
      <c r="K134" s="219" t="s">
        <v>242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81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3230</v>
      </c>
    </row>
    <row r="135" s="1" customFormat="1">
      <c r="B135" s="39"/>
      <c r="C135" s="40"/>
      <c r="D135" s="229" t="s">
        <v>245</v>
      </c>
      <c r="E135" s="40"/>
      <c r="F135" s="230" t="s">
        <v>1820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81</v>
      </c>
    </row>
    <row r="136" s="13" customFormat="1">
      <c r="B136" s="250"/>
      <c r="C136" s="251"/>
      <c r="D136" s="229" t="s">
        <v>249</v>
      </c>
      <c r="E136" s="252" t="s">
        <v>19</v>
      </c>
      <c r="F136" s="253" t="s">
        <v>1821</v>
      </c>
      <c r="G136" s="251"/>
      <c r="H136" s="252" t="s">
        <v>19</v>
      </c>
      <c r="I136" s="254"/>
      <c r="J136" s="251"/>
      <c r="K136" s="251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249</v>
      </c>
      <c r="AU136" s="259" t="s">
        <v>81</v>
      </c>
      <c r="AV136" s="13" t="s">
        <v>79</v>
      </c>
      <c r="AW136" s="13" t="s">
        <v>33</v>
      </c>
      <c r="AX136" s="13" t="s">
        <v>72</v>
      </c>
      <c r="AY136" s="259" t="s">
        <v>236</v>
      </c>
    </row>
    <row r="137" s="13" customFormat="1">
      <c r="B137" s="250"/>
      <c r="C137" s="251"/>
      <c r="D137" s="229" t="s">
        <v>249</v>
      </c>
      <c r="E137" s="252" t="s">
        <v>19</v>
      </c>
      <c r="F137" s="253" t="s">
        <v>3227</v>
      </c>
      <c r="G137" s="251"/>
      <c r="H137" s="252" t="s">
        <v>19</v>
      </c>
      <c r="I137" s="254"/>
      <c r="J137" s="251"/>
      <c r="K137" s="251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249</v>
      </c>
      <c r="AU137" s="259" t="s">
        <v>81</v>
      </c>
      <c r="AV137" s="13" t="s">
        <v>79</v>
      </c>
      <c r="AW137" s="13" t="s">
        <v>33</v>
      </c>
      <c r="AX137" s="13" t="s">
        <v>72</v>
      </c>
      <c r="AY137" s="259" t="s">
        <v>236</v>
      </c>
    </row>
    <row r="138" s="13" customFormat="1">
      <c r="B138" s="250"/>
      <c r="C138" s="251"/>
      <c r="D138" s="229" t="s">
        <v>249</v>
      </c>
      <c r="E138" s="252" t="s">
        <v>19</v>
      </c>
      <c r="F138" s="253" t="s">
        <v>3228</v>
      </c>
      <c r="G138" s="251"/>
      <c r="H138" s="252" t="s">
        <v>19</v>
      </c>
      <c r="I138" s="254"/>
      <c r="J138" s="251"/>
      <c r="K138" s="251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249</v>
      </c>
      <c r="AU138" s="259" t="s">
        <v>81</v>
      </c>
      <c r="AV138" s="13" t="s">
        <v>79</v>
      </c>
      <c r="AW138" s="13" t="s">
        <v>33</v>
      </c>
      <c r="AX138" s="13" t="s">
        <v>72</v>
      </c>
      <c r="AY138" s="259" t="s">
        <v>236</v>
      </c>
    </row>
    <row r="139" s="12" customFormat="1">
      <c r="B139" s="233"/>
      <c r="C139" s="234"/>
      <c r="D139" s="229" t="s">
        <v>249</v>
      </c>
      <c r="E139" s="235" t="s">
        <v>19</v>
      </c>
      <c r="F139" s="236" t="s">
        <v>3229</v>
      </c>
      <c r="G139" s="234"/>
      <c r="H139" s="237">
        <v>4.3159999999999998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249</v>
      </c>
      <c r="AU139" s="243" t="s">
        <v>81</v>
      </c>
      <c r="AV139" s="12" t="s">
        <v>81</v>
      </c>
      <c r="AW139" s="12" t="s">
        <v>33</v>
      </c>
      <c r="AX139" s="12" t="s">
        <v>72</v>
      </c>
      <c r="AY139" s="243" t="s">
        <v>236</v>
      </c>
    </row>
    <row r="140" s="12" customFormat="1">
      <c r="B140" s="233"/>
      <c r="C140" s="234"/>
      <c r="D140" s="229" t="s">
        <v>249</v>
      </c>
      <c r="E140" s="234"/>
      <c r="F140" s="236" t="s">
        <v>3231</v>
      </c>
      <c r="G140" s="234"/>
      <c r="H140" s="237">
        <v>2.1579999999999999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4</v>
      </c>
      <c r="AX140" s="12" t="s">
        <v>79</v>
      </c>
      <c r="AY140" s="243" t="s">
        <v>236</v>
      </c>
    </row>
    <row r="141" s="1" customFormat="1" ht="16.5" customHeight="1">
      <c r="B141" s="39"/>
      <c r="C141" s="217" t="s">
        <v>292</v>
      </c>
      <c r="D141" s="217" t="s">
        <v>238</v>
      </c>
      <c r="E141" s="218" t="s">
        <v>3232</v>
      </c>
      <c r="F141" s="219" t="s">
        <v>3233</v>
      </c>
      <c r="G141" s="220" t="s">
        <v>241</v>
      </c>
      <c r="H141" s="221">
        <v>24.335999999999999</v>
      </c>
      <c r="I141" s="222"/>
      <c r="J141" s="223">
        <f>ROUND(I141*H141,2)</f>
        <v>0</v>
      </c>
      <c r="K141" s="219" t="s">
        <v>242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3234</v>
      </c>
    </row>
    <row r="142" s="1" customFormat="1">
      <c r="B142" s="39"/>
      <c r="C142" s="40"/>
      <c r="D142" s="229" t="s">
        <v>245</v>
      </c>
      <c r="E142" s="40"/>
      <c r="F142" s="230" t="s">
        <v>3235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3" customFormat="1">
      <c r="B143" s="250"/>
      <c r="C143" s="251"/>
      <c r="D143" s="229" t="s">
        <v>249</v>
      </c>
      <c r="E143" s="252" t="s">
        <v>19</v>
      </c>
      <c r="F143" s="253" t="s">
        <v>3227</v>
      </c>
      <c r="G143" s="251"/>
      <c r="H143" s="252" t="s">
        <v>19</v>
      </c>
      <c r="I143" s="254"/>
      <c r="J143" s="251"/>
      <c r="K143" s="251"/>
      <c r="L143" s="255"/>
      <c r="M143" s="256"/>
      <c r="N143" s="257"/>
      <c r="O143" s="257"/>
      <c r="P143" s="257"/>
      <c r="Q143" s="257"/>
      <c r="R143" s="257"/>
      <c r="S143" s="257"/>
      <c r="T143" s="258"/>
      <c r="AT143" s="259" t="s">
        <v>249</v>
      </c>
      <c r="AU143" s="259" t="s">
        <v>81</v>
      </c>
      <c r="AV143" s="13" t="s">
        <v>79</v>
      </c>
      <c r="AW143" s="13" t="s">
        <v>33</v>
      </c>
      <c r="AX143" s="13" t="s">
        <v>72</v>
      </c>
      <c r="AY143" s="259" t="s">
        <v>236</v>
      </c>
    </row>
    <row r="144" s="13" customFormat="1">
      <c r="B144" s="250"/>
      <c r="C144" s="251"/>
      <c r="D144" s="229" t="s">
        <v>249</v>
      </c>
      <c r="E144" s="252" t="s">
        <v>19</v>
      </c>
      <c r="F144" s="253" t="s">
        <v>3228</v>
      </c>
      <c r="G144" s="251"/>
      <c r="H144" s="252" t="s">
        <v>19</v>
      </c>
      <c r="I144" s="254"/>
      <c r="J144" s="251"/>
      <c r="K144" s="251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249</v>
      </c>
      <c r="AU144" s="259" t="s">
        <v>81</v>
      </c>
      <c r="AV144" s="13" t="s">
        <v>79</v>
      </c>
      <c r="AW144" s="13" t="s">
        <v>33</v>
      </c>
      <c r="AX144" s="13" t="s">
        <v>72</v>
      </c>
      <c r="AY144" s="259" t="s">
        <v>236</v>
      </c>
    </row>
    <row r="145" s="12" customFormat="1">
      <c r="B145" s="233"/>
      <c r="C145" s="234"/>
      <c r="D145" s="229" t="s">
        <v>249</v>
      </c>
      <c r="E145" s="235" t="s">
        <v>19</v>
      </c>
      <c r="F145" s="236" t="s">
        <v>3236</v>
      </c>
      <c r="G145" s="234"/>
      <c r="H145" s="237">
        <v>24.335999999999999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249</v>
      </c>
      <c r="AU145" s="243" t="s">
        <v>81</v>
      </c>
      <c r="AV145" s="12" t="s">
        <v>81</v>
      </c>
      <c r="AW145" s="12" t="s">
        <v>33</v>
      </c>
      <c r="AX145" s="12" t="s">
        <v>72</v>
      </c>
      <c r="AY145" s="243" t="s">
        <v>236</v>
      </c>
    </row>
    <row r="146" s="1" customFormat="1" ht="16.5" customHeight="1">
      <c r="B146" s="39"/>
      <c r="C146" s="217" t="s">
        <v>300</v>
      </c>
      <c r="D146" s="217" t="s">
        <v>238</v>
      </c>
      <c r="E146" s="218" t="s">
        <v>2131</v>
      </c>
      <c r="F146" s="219" t="s">
        <v>2132</v>
      </c>
      <c r="G146" s="220" t="s">
        <v>241</v>
      </c>
      <c r="H146" s="221">
        <v>12.167999999999999</v>
      </c>
      <c r="I146" s="222"/>
      <c r="J146" s="223">
        <f>ROUND(I146*H146,2)</f>
        <v>0</v>
      </c>
      <c r="K146" s="219" t="s">
        <v>242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243</v>
      </c>
      <c r="AT146" s="18" t="s">
        <v>238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243</v>
      </c>
      <c r="BM146" s="18" t="s">
        <v>3237</v>
      </c>
    </row>
    <row r="147" s="1" customFormat="1">
      <c r="B147" s="39"/>
      <c r="C147" s="40"/>
      <c r="D147" s="229" t="s">
        <v>245</v>
      </c>
      <c r="E147" s="40"/>
      <c r="F147" s="230" t="s">
        <v>2134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3" customFormat="1">
      <c r="B148" s="250"/>
      <c r="C148" s="251"/>
      <c r="D148" s="229" t="s">
        <v>249</v>
      </c>
      <c r="E148" s="252" t="s">
        <v>19</v>
      </c>
      <c r="F148" s="253" t="s">
        <v>1821</v>
      </c>
      <c r="G148" s="251"/>
      <c r="H148" s="252" t="s">
        <v>19</v>
      </c>
      <c r="I148" s="254"/>
      <c r="J148" s="251"/>
      <c r="K148" s="251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249</v>
      </c>
      <c r="AU148" s="259" t="s">
        <v>81</v>
      </c>
      <c r="AV148" s="13" t="s">
        <v>79</v>
      </c>
      <c r="AW148" s="13" t="s">
        <v>33</v>
      </c>
      <c r="AX148" s="13" t="s">
        <v>72</v>
      </c>
      <c r="AY148" s="259" t="s">
        <v>236</v>
      </c>
    </row>
    <row r="149" s="13" customFormat="1">
      <c r="B149" s="250"/>
      <c r="C149" s="251"/>
      <c r="D149" s="229" t="s">
        <v>249</v>
      </c>
      <c r="E149" s="252" t="s">
        <v>19</v>
      </c>
      <c r="F149" s="253" t="s">
        <v>3227</v>
      </c>
      <c r="G149" s="251"/>
      <c r="H149" s="252" t="s">
        <v>19</v>
      </c>
      <c r="I149" s="254"/>
      <c r="J149" s="251"/>
      <c r="K149" s="251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249</v>
      </c>
      <c r="AU149" s="259" t="s">
        <v>81</v>
      </c>
      <c r="AV149" s="13" t="s">
        <v>79</v>
      </c>
      <c r="AW149" s="13" t="s">
        <v>33</v>
      </c>
      <c r="AX149" s="13" t="s">
        <v>72</v>
      </c>
      <c r="AY149" s="259" t="s">
        <v>236</v>
      </c>
    </row>
    <row r="150" s="13" customFormat="1">
      <c r="B150" s="250"/>
      <c r="C150" s="251"/>
      <c r="D150" s="229" t="s">
        <v>249</v>
      </c>
      <c r="E150" s="252" t="s">
        <v>19</v>
      </c>
      <c r="F150" s="253" t="s">
        <v>3228</v>
      </c>
      <c r="G150" s="251"/>
      <c r="H150" s="252" t="s">
        <v>19</v>
      </c>
      <c r="I150" s="254"/>
      <c r="J150" s="251"/>
      <c r="K150" s="251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249</v>
      </c>
      <c r="AU150" s="259" t="s">
        <v>81</v>
      </c>
      <c r="AV150" s="13" t="s">
        <v>79</v>
      </c>
      <c r="AW150" s="13" t="s">
        <v>33</v>
      </c>
      <c r="AX150" s="13" t="s">
        <v>72</v>
      </c>
      <c r="AY150" s="259" t="s">
        <v>236</v>
      </c>
    </row>
    <row r="151" s="12" customFormat="1">
      <c r="B151" s="233"/>
      <c r="C151" s="234"/>
      <c r="D151" s="229" t="s">
        <v>249</v>
      </c>
      <c r="E151" s="235" t="s">
        <v>19</v>
      </c>
      <c r="F151" s="236" t="s">
        <v>3236</v>
      </c>
      <c r="G151" s="234"/>
      <c r="H151" s="237">
        <v>24.335999999999999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249</v>
      </c>
      <c r="AU151" s="243" t="s">
        <v>81</v>
      </c>
      <c r="AV151" s="12" t="s">
        <v>81</v>
      </c>
      <c r="AW151" s="12" t="s">
        <v>33</v>
      </c>
      <c r="AX151" s="12" t="s">
        <v>72</v>
      </c>
      <c r="AY151" s="243" t="s">
        <v>236</v>
      </c>
    </row>
    <row r="152" s="12" customFormat="1">
      <c r="B152" s="233"/>
      <c r="C152" s="234"/>
      <c r="D152" s="229" t="s">
        <v>249</v>
      </c>
      <c r="E152" s="234"/>
      <c r="F152" s="236" t="s">
        <v>3238</v>
      </c>
      <c r="G152" s="234"/>
      <c r="H152" s="237">
        <v>12.167999999999999</v>
      </c>
      <c r="I152" s="238"/>
      <c r="J152" s="234"/>
      <c r="K152" s="234"/>
      <c r="L152" s="239"/>
      <c r="M152" s="240"/>
      <c r="N152" s="241"/>
      <c r="O152" s="241"/>
      <c r="P152" s="241"/>
      <c r="Q152" s="241"/>
      <c r="R152" s="241"/>
      <c r="S152" s="241"/>
      <c r="T152" s="242"/>
      <c r="AT152" s="243" t="s">
        <v>249</v>
      </c>
      <c r="AU152" s="243" t="s">
        <v>81</v>
      </c>
      <c r="AV152" s="12" t="s">
        <v>81</v>
      </c>
      <c r="AW152" s="12" t="s">
        <v>4</v>
      </c>
      <c r="AX152" s="12" t="s">
        <v>79</v>
      </c>
      <c r="AY152" s="243" t="s">
        <v>236</v>
      </c>
    </row>
    <row r="153" s="1" customFormat="1" ht="16.5" customHeight="1">
      <c r="B153" s="39"/>
      <c r="C153" s="217" t="s">
        <v>305</v>
      </c>
      <c r="D153" s="217" t="s">
        <v>238</v>
      </c>
      <c r="E153" s="218" t="s">
        <v>3239</v>
      </c>
      <c r="F153" s="219" t="s">
        <v>3240</v>
      </c>
      <c r="G153" s="220" t="s">
        <v>241</v>
      </c>
      <c r="H153" s="221">
        <v>4.3159999999999998</v>
      </c>
      <c r="I153" s="222"/>
      <c r="J153" s="223">
        <f>ROUND(I153*H153,2)</f>
        <v>0</v>
      </c>
      <c r="K153" s="219" t="s">
        <v>242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243</v>
      </c>
      <c r="AT153" s="18" t="s">
        <v>238</v>
      </c>
      <c r="AU153" s="18" t="s">
        <v>81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243</v>
      </c>
      <c r="BM153" s="18" t="s">
        <v>3241</v>
      </c>
    </row>
    <row r="154" s="1" customFormat="1">
      <c r="B154" s="39"/>
      <c r="C154" s="40"/>
      <c r="D154" s="229" t="s">
        <v>245</v>
      </c>
      <c r="E154" s="40"/>
      <c r="F154" s="230" t="s">
        <v>3242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81</v>
      </c>
    </row>
    <row r="155" s="13" customFormat="1">
      <c r="B155" s="250"/>
      <c r="C155" s="251"/>
      <c r="D155" s="229" t="s">
        <v>249</v>
      </c>
      <c r="E155" s="252" t="s">
        <v>19</v>
      </c>
      <c r="F155" s="253" t="s">
        <v>3227</v>
      </c>
      <c r="G155" s="251"/>
      <c r="H155" s="252" t="s">
        <v>19</v>
      </c>
      <c r="I155" s="254"/>
      <c r="J155" s="251"/>
      <c r="K155" s="251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249</v>
      </c>
      <c r="AU155" s="259" t="s">
        <v>81</v>
      </c>
      <c r="AV155" s="13" t="s">
        <v>79</v>
      </c>
      <c r="AW155" s="13" t="s">
        <v>33</v>
      </c>
      <c r="AX155" s="13" t="s">
        <v>72</v>
      </c>
      <c r="AY155" s="259" t="s">
        <v>236</v>
      </c>
    </row>
    <row r="156" s="13" customFormat="1">
      <c r="B156" s="250"/>
      <c r="C156" s="251"/>
      <c r="D156" s="229" t="s">
        <v>249</v>
      </c>
      <c r="E156" s="252" t="s">
        <v>19</v>
      </c>
      <c r="F156" s="253" t="s">
        <v>3228</v>
      </c>
      <c r="G156" s="251"/>
      <c r="H156" s="252" t="s">
        <v>19</v>
      </c>
      <c r="I156" s="254"/>
      <c r="J156" s="251"/>
      <c r="K156" s="251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249</v>
      </c>
      <c r="AU156" s="259" t="s">
        <v>81</v>
      </c>
      <c r="AV156" s="13" t="s">
        <v>79</v>
      </c>
      <c r="AW156" s="13" t="s">
        <v>33</v>
      </c>
      <c r="AX156" s="13" t="s">
        <v>72</v>
      </c>
      <c r="AY156" s="259" t="s">
        <v>236</v>
      </c>
    </row>
    <row r="157" s="12" customFormat="1">
      <c r="B157" s="233"/>
      <c r="C157" s="234"/>
      <c r="D157" s="229" t="s">
        <v>249</v>
      </c>
      <c r="E157" s="235" t="s">
        <v>19</v>
      </c>
      <c r="F157" s="236" t="s">
        <v>3243</v>
      </c>
      <c r="G157" s="234"/>
      <c r="H157" s="237">
        <v>4.3159999999999998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249</v>
      </c>
      <c r="AU157" s="243" t="s">
        <v>81</v>
      </c>
      <c r="AV157" s="12" t="s">
        <v>81</v>
      </c>
      <c r="AW157" s="12" t="s">
        <v>33</v>
      </c>
      <c r="AX157" s="12" t="s">
        <v>72</v>
      </c>
      <c r="AY157" s="243" t="s">
        <v>236</v>
      </c>
    </row>
    <row r="158" s="1" customFormat="1" ht="16.5" customHeight="1">
      <c r="B158" s="39"/>
      <c r="C158" s="217" t="s">
        <v>310</v>
      </c>
      <c r="D158" s="217" t="s">
        <v>238</v>
      </c>
      <c r="E158" s="218" t="s">
        <v>3244</v>
      </c>
      <c r="F158" s="219" t="s">
        <v>3245</v>
      </c>
      <c r="G158" s="220" t="s">
        <v>241</v>
      </c>
      <c r="H158" s="221">
        <v>2.1579999999999999</v>
      </c>
      <c r="I158" s="222"/>
      <c r="J158" s="223">
        <f>ROUND(I158*H158,2)</f>
        <v>0</v>
      </c>
      <c r="K158" s="219" t="s">
        <v>242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243</v>
      </c>
      <c r="AT158" s="18" t="s">
        <v>238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243</v>
      </c>
      <c r="BM158" s="18" t="s">
        <v>3246</v>
      </c>
    </row>
    <row r="159" s="1" customFormat="1">
      <c r="B159" s="39"/>
      <c r="C159" s="40"/>
      <c r="D159" s="229" t="s">
        <v>245</v>
      </c>
      <c r="E159" s="40"/>
      <c r="F159" s="230" t="s">
        <v>3247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3" customFormat="1">
      <c r="B160" s="250"/>
      <c r="C160" s="251"/>
      <c r="D160" s="229" t="s">
        <v>249</v>
      </c>
      <c r="E160" s="252" t="s">
        <v>19</v>
      </c>
      <c r="F160" s="253" t="s">
        <v>1821</v>
      </c>
      <c r="G160" s="251"/>
      <c r="H160" s="252" t="s">
        <v>19</v>
      </c>
      <c r="I160" s="254"/>
      <c r="J160" s="251"/>
      <c r="K160" s="251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249</v>
      </c>
      <c r="AU160" s="259" t="s">
        <v>81</v>
      </c>
      <c r="AV160" s="13" t="s">
        <v>79</v>
      </c>
      <c r="AW160" s="13" t="s">
        <v>33</v>
      </c>
      <c r="AX160" s="13" t="s">
        <v>72</v>
      </c>
      <c r="AY160" s="259" t="s">
        <v>236</v>
      </c>
    </row>
    <row r="161" s="13" customFormat="1">
      <c r="B161" s="250"/>
      <c r="C161" s="251"/>
      <c r="D161" s="229" t="s">
        <v>249</v>
      </c>
      <c r="E161" s="252" t="s">
        <v>19</v>
      </c>
      <c r="F161" s="253" t="s">
        <v>3227</v>
      </c>
      <c r="G161" s="251"/>
      <c r="H161" s="252" t="s">
        <v>19</v>
      </c>
      <c r="I161" s="254"/>
      <c r="J161" s="251"/>
      <c r="K161" s="251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249</v>
      </c>
      <c r="AU161" s="259" t="s">
        <v>81</v>
      </c>
      <c r="AV161" s="13" t="s">
        <v>79</v>
      </c>
      <c r="AW161" s="13" t="s">
        <v>33</v>
      </c>
      <c r="AX161" s="13" t="s">
        <v>72</v>
      </c>
      <c r="AY161" s="259" t="s">
        <v>236</v>
      </c>
    </row>
    <row r="162" s="13" customFormat="1">
      <c r="B162" s="250"/>
      <c r="C162" s="251"/>
      <c r="D162" s="229" t="s">
        <v>249</v>
      </c>
      <c r="E162" s="252" t="s">
        <v>19</v>
      </c>
      <c r="F162" s="253" t="s">
        <v>3228</v>
      </c>
      <c r="G162" s="251"/>
      <c r="H162" s="252" t="s">
        <v>19</v>
      </c>
      <c r="I162" s="254"/>
      <c r="J162" s="251"/>
      <c r="K162" s="251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249</v>
      </c>
      <c r="AU162" s="259" t="s">
        <v>81</v>
      </c>
      <c r="AV162" s="13" t="s">
        <v>79</v>
      </c>
      <c r="AW162" s="13" t="s">
        <v>33</v>
      </c>
      <c r="AX162" s="13" t="s">
        <v>72</v>
      </c>
      <c r="AY162" s="259" t="s">
        <v>236</v>
      </c>
    </row>
    <row r="163" s="12" customFormat="1">
      <c r="B163" s="233"/>
      <c r="C163" s="234"/>
      <c r="D163" s="229" t="s">
        <v>249</v>
      </c>
      <c r="E163" s="235" t="s">
        <v>19</v>
      </c>
      <c r="F163" s="236" t="s">
        <v>3243</v>
      </c>
      <c r="G163" s="234"/>
      <c r="H163" s="237">
        <v>4.3159999999999998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249</v>
      </c>
      <c r="AU163" s="243" t="s">
        <v>81</v>
      </c>
      <c r="AV163" s="12" t="s">
        <v>81</v>
      </c>
      <c r="AW163" s="12" t="s">
        <v>33</v>
      </c>
      <c r="AX163" s="12" t="s">
        <v>72</v>
      </c>
      <c r="AY163" s="243" t="s">
        <v>236</v>
      </c>
    </row>
    <row r="164" s="12" customFormat="1">
      <c r="B164" s="233"/>
      <c r="C164" s="234"/>
      <c r="D164" s="229" t="s">
        <v>249</v>
      </c>
      <c r="E164" s="234"/>
      <c r="F164" s="236" t="s">
        <v>3231</v>
      </c>
      <c r="G164" s="234"/>
      <c r="H164" s="237">
        <v>2.1579999999999999</v>
      </c>
      <c r="I164" s="238"/>
      <c r="J164" s="234"/>
      <c r="K164" s="234"/>
      <c r="L164" s="239"/>
      <c r="M164" s="240"/>
      <c r="N164" s="241"/>
      <c r="O164" s="241"/>
      <c r="P164" s="241"/>
      <c r="Q164" s="241"/>
      <c r="R164" s="241"/>
      <c r="S164" s="241"/>
      <c r="T164" s="242"/>
      <c r="AT164" s="243" t="s">
        <v>249</v>
      </c>
      <c r="AU164" s="243" t="s">
        <v>81</v>
      </c>
      <c r="AV164" s="12" t="s">
        <v>81</v>
      </c>
      <c r="AW164" s="12" t="s">
        <v>4</v>
      </c>
      <c r="AX164" s="12" t="s">
        <v>79</v>
      </c>
      <c r="AY164" s="243" t="s">
        <v>236</v>
      </c>
    </row>
    <row r="165" s="1" customFormat="1" ht="16.5" customHeight="1">
      <c r="B165" s="39"/>
      <c r="C165" s="217" t="s">
        <v>315</v>
      </c>
      <c r="D165" s="217" t="s">
        <v>238</v>
      </c>
      <c r="E165" s="218" t="s">
        <v>3248</v>
      </c>
      <c r="F165" s="219" t="s">
        <v>3249</v>
      </c>
      <c r="G165" s="220" t="s">
        <v>241</v>
      </c>
      <c r="H165" s="221">
        <v>24.335999999999999</v>
      </c>
      <c r="I165" s="222"/>
      <c r="J165" s="223">
        <f>ROUND(I165*H165,2)</f>
        <v>0</v>
      </c>
      <c r="K165" s="219" t="s">
        <v>242</v>
      </c>
      <c r="L165" s="44"/>
      <c r="M165" s="224" t="s">
        <v>19</v>
      </c>
      <c r="N165" s="225" t="s">
        <v>43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243</v>
      </c>
      <c r="AT165" s="18" t="s">
        <v>238</v>
      </c>
      <c r="AU165" s="18" t="s">
        <v>81</v>
      </c>
      <c r="AY165" s="18" t="s">
        <v>236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79</v>
      </c>
      <c r="BK165" s="228">
        <f>ROUND(I165*H165,2)</f>
        <v>0</v>
      </c>
      <c r="BL165" s="18" t="s">
        <v>243</v>
      </c>
      <c r="BM165" s="18" t="s">
        <v>3250</v>
      </c>
    </row>
    <row r="166" s="1" customFormat="1">
      <c r="B166" s="39"/>
      <c r="C166" s="40"/>
      <c r="D166" s="229" t="s">
        <v>245</v>
      </c>
      <c r="E166" s="40"/>
      <c r="F166" s="230" t="s">
        <v>3251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245</v>
      </c>
      <c r="AU166" s="18" t="s">
        <v>81</v>
      </c>
    </row>
    <row r="167" s="13" customFormat="1">
      <c r="B167" s="250"/>
      <c r="C167" s="251"/>
      <c r="D167" s="229" t="s">
        <v>249</v>
      </c>
      <c r="E167" s="252" t="s">
        <v>19</v>
      </c>
      <c r="F167" s="253" t="s">
        <v>3227</v>
      </c>
      <c r="G167" s="251"/>
      <c r="H167" s="252" t="s">
        <v>19</v>
      </c>
      <c r="I167" s="254"/>
      <c r="J167" s="251"/>
      <c r="K167" s="251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249</v>
      </c>
      <c r="AU167" s="259" t="s">
        <v>81</v>
      </c>
      <c r="AV167" s="13" t="s">
        <v>79</v>
      </c>
      <c r="AW167" s="13" t="s">
        <v>33</v>
      </c>
      <c r="AX167" s="13" t="s">
        <v>72</v>
      </c>
      <c r="AY167" s="259" t="s">
        <v>236</v>
      </c>
    </row>
    <row r="168" s="13" customFormat="1">
      <c r="B168" s="250"/>
      <c r="C168" s="251"/>
      <c r="D168" s="229" t="s">
        <v>249</v>
      </c>
      <c r="E168" s="252" t="s">
        <v>19</v>
      </c>
      <c r="F168" s="253" t="s">
        <v>3228</v>
      </c>
      <c r="G168" s="251"/>
      <c r="H168" s="252" t="s">
        <v>19</v>
      </c>
      <c r="I168" s="254"/>
      <c r="J168" s="251"/>
      <c r="K168" s="251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249</v>
      </c>
      <c r="AU168" s="259" t="s">
        <v>81</v>
      </c>
      <c r="AV168" s="13" t="s">
        <v>79</v>
      </c>
      <c r="AW168" s="13" t="s">
        <v>33</v>
      </c>
      <c r="AX168" s="13" t="s">
        <v>72</v>
      </c>
      <c r="AY168" s="259" t="s">
        <v>236</v>
      </c>
    </row>
    <row r="169" s="12" customFormat="1">
      <c r="B169" s="233"/>
      <c r="C169" s="234"/>
      <c r="D169" s="229" t="s">
        <v>249</v>
      </c>
      <c r="E169" s="235" t="s">
        <v>19</v>
      </c>
      <c r="F169" s="236" t="s">
        <v>3252</v>
      </c>
      <c r="G169" s="234"/>
      <c r="H169" s="237">
        <v>24.335999999999999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249</v>
      </c>
      <c r="AU169" s="243" t="s">
        <v>81</v>
      </c>
      <c r="AV169" s="12" t="s">
        <v>81</v>
      </c>
      <c r="AW169" s="12" t="s">
        <v>33</v>
      </c>
      <c r="AX169" s="12" t="s">
        <v>72</v>
      </c>
      <c r="AY169" s="243" t="s">
        <v>236</v>
      </c>
    </row>
    <row r="170" s="1" customFormat="1" ht="16.5" customHeight="1">
      <c r="B170" s="39"/>
      <c r="C170" s="217" t="s">
        <v>324</v>
      </c>
      <c r="D170" s="217" t="s">
        <v>238</v>
      </c>
      <c r="E170" s="218" t="s">
        <v>3253</v>
      </c>
      <c r="F170" s="219" t="s">
        <v>3254</v>
      </c>
      <c r="G170" s="220" t="s">
        <v>241</v>
      </c>
      <c r="H170" s="221">
        <v>12.167999999999999</v>
      </c>
      <c r="I170" s="222"/>
      <c r="J170" s="223">
        <f>ROUND(I170*H170,2)</f>
        <v>0</v>
      </c>
      <c r="K170" s="219" t="s">
        <v>242</v>
      </c>
      <c r="L170" s="44"/>
      <c r="M170" s="224" t="s">
        <v>19</v>
      </c>
      <c r="N170" s="225" t="s">
        <v>43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243</v>
      </c>
      <c r="AT170" s="18" t="s">
        <v>238</v>
      </c>
      <c r="AU170" s="18" t="s">
        <v>81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3255</v>
      </c>
    </row>
    <row r="171" s="1" customFormat="1">
      <c r="B171" s="39"/>
      <c r="C171" s="40"/>
      <c r="D171" s="229" t="s">
        <v>245</v>
      </c>
      <c r="E171" s="40"/>
      <c r="F171" s="230" t="s">
        <v>3256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81</v>
      </c>
    </row>
    <row r="172" s="13" customFormat="1">
      <c r="B172" s="250"/>
      <c r="C172" s="251"/>
      <c r="D172" s="229" t="s">
        <v>249</v>
      </c>
      <c r="E172" s="252" t="s">
        <v>19</v>
      </c>
      <c r="F172" s="253" t="s">
        <v>1821</v>
      </c>
      <c r="G172" s="251"/>
      <c r="H172" s="252" t="s">
        <v>19</v>
      </c>
      <c r="I172" s="254"/>
      <c r="J172" s="251"/>
      <c r="K172" s="251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249</v>
      </c>
      <c r="AU172" s="259" t="s">
        <v>81</v>
      </c>
      <c r="AV172" s="13" t="s">
        <v>79</v>
      </c>
      <c r="AW172" s="13" t="s">
        <v>33</v>
      </c>
      <c r="AX172" s="13" t="s">
        <v>72</v>
      </c>
      <c r="AY172" s="259" t="s">
        <v>236</v>
      </c>
    </row>
    <row r="173" s="13" customFormat="1">
      <c r="B173" s="250"/>
      <c r="C173" s="251"/>
      <c r="D173" s="229" t="s">
        <v>249</v>
      </c>
      <c r="E173" s="252" t="s">
        <v>19</v>
      </c>
      <c r="F173" s="253" t="s">
        <v>3227</v>
      </c>
      <c r="G173" s="251"/>
      <c r="H173" s="252" t="s">
        <v>19</v>
      </c>
      <c r="I173" s="254"/>
      <c r="J173" s="251"/>
      <c r="K173" s="251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249</v>
      </c>
      <c r="AU173" s="259" t="s">
        <v>81</v>
      </c>
      <c r="AV173" s="13" t="s">
        <v>79</v>
      </c>
      <c r="AW173" s="13" t="s">
        <v>33</v>
      </c>
      <c r="AX173" s="13" t="s">
        <v>72</v>
      </c>
      <c r="AY173" s="259" t="s">
        <v>236</v>
      </c>
    </row>
    <row r="174" s="13" customFormat="1">
      <c r="B174" s="250"/>
      <c r="C174" s="251"/>
      <c r="D174" s="229" t="s">
        <v>249</v>
      </c>
      <c r="E174" s="252" t="s">
        <v>19</v>
      </c>
      <c r="F174" s="253" t="s">
        <v>3228</v>
      </c>
      <c r="G174" s="251"/>
      <c r="H174" s="252" t="s">
        <v>19</v>
      </c>
      <c r="I174" s="254"/>
      <c r="J174" s="251"/>
      <c r="K174" s="251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249</v>
      </c>
      <c r="AU174" s="259" t="s">
        <v>81</v>
      </c>
      <c r="AV174" s="13" t="s">
        <v>79</v>
      </c>
      <c r="AW174" s="13" t="s">
        <v>33</v>
      </c>
      <c r="AX174" s="13" t="s">
        <v>72</v>
      </c>
      <c r="AY174" s="259" t="s">
        <v>236</v>
      </c>
    </row>
    <row r="175" s="12" customFormat="1">
      <c r="B175" s="233"/>
      <c r="C175" s="234"/>
      <c r="D175" s="229" t="s">
        <v>249</v>
      </c>
      <c r="E175" s="235" t="s">
        <v>19</v>
      </c>
      <c r="F175" s="236" t="s">
        <v>3252</v>
      </c>
      <c r="G175" s="234"/>
      <c r="H175" s="237">
        <v>24.335999999999999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249</v>
      </c>
      <c r="AU175" s="243" t="s">
        <v>81</v>
      </c>
      <c r="AV175" s="12" t="s">
        <v>81</v>
      </c>
      <c r="AW175" s="12" t="s">
        <v>33</v>
      </c>
      <c r="AX175" s="12" t="s">
        <v>72</v>
      </c>
      <c r="AY175" s="243" t="s">
        <v>236</v>
      </c>
    </row>
    <row r="176" s="12" customFormat="1">
      <c r="B176" s="233"/>
      <c r="C176" s="234"/>
      <c r="D176" s="229" t="s">
        <v>249</v>
      </c>
      <c r="E176" s="234"/>
      <c r="F176" s="236" t="s">
        <v>3238</v>
      </c>
      <c r="G176" s="234"/>
      <c r="H176" s="237">
        <v>12.167999999999999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249</v>
      </c>
      <c r="AU176" s="243" t="s">
        <v>81</v>
      </c>
      <c r="AV176" s="12" t="s">
        <v>81</v>
      </c>
      <c r="AW176" s="12" t="s">
        <v>4</v>
      </c>
      <c r="AX176" s="12" t="s">
        <v>79</v>
      </c>
      <c r="AY176" s="243" t="s">
        <v>236</v>
      </c>
    </row>
    <row r="177" s="1" customFormat="1" ht="16.5" customHeight="1">
      <c r="B177" s="39"/>
      <c r="C177" s="217" t="s">
        <v>331</v>
      </c>
      <c r="D177" s="217" t="s">
        <v>238</v>
      </c>
      <c r="E177" s="218" t="s">
        <v>1892</v>
      </c>
      <c r="F177" s="219" t="s">
        <v>1893</v>
      </c>
      <c r="G177" s="220" t="s">
        <v>241</v>
      </c>
      <c r="H177" s="221">
        <v>67.311999999999998</v>
      </c>
      <c r="I177" s="222"/>
      <c r="J177" s="223">
        <f>ROUND(I177*H177,2)</f>
        <v>0</v>
      </c>
      <c r="K177" s="219" t="s">
        <v>242</v>
      </c>
      <c r="L177" s="44"/>
      <c r="M177" s="224" t="s">
        <v>19</v>
      </c>
      <c r="N177" s="225" t="s">
        <v>43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243</v>
      </c>
      <c r="AT177" s="18" t="s">
        <v>238</v>
      </c>
      <c r="AU177" s="18" t="s">
        <v>81</v>
      </c>
      <c r="AY177" s="18" t="s">
        <v>236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79</v>
      </c>
      <c r="BK177" s="228">
        <f>ROUND(I177*H177,2)</f>
        <v>0</v>
      </c>
      <c r="BL177" s="18" t="s">
        <v>243</v>
      </c>
      <c r="BM177" s="18" t="s">
        <v>3257</v>
      </c>
    </row>
    <row r="178" s="1" customFormat="1">
      <c r="B178" s="39"/>
      <c r="C178" s="40"/>
      <c r="D178" s="229" t="s">
        <v>245</v>
      </c>
      <c r="E178" s="40"/>
      <c r="F178" s="230" t="s">
        <v>1895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245</v>
      </c>
      <c r="AU178" s="18" t="s">
        <v>81</v>
      </c>
    </row>
    <row r="179" s="1" customFormat="1">
      <c r="B179" s="39"/>
      <c r="C179" s="40"/>
      <c r="D179" s="229" t="s">
        <v>247</v>
      </c>
      <c r="E179" s="40"/>
      <c r="F179" s="232" t="s">
        <v>3258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247</v>
      </c>
      <c r="AU179" s="18" t="s">
        <v>81</v>
      </c>
    </row>
    <row r="180" s="13" customFormat="1">
      <c r="B180" s="250"/>
      <c r="C180" s="251"/>
      <c r="D180" s="229" t="s">
        <v>249</v>
      </c>
      <c r="E180" s="252" t="s">
        <v>19</v>
      </c>
      <c r="F180" s="253" t="s">
        <v>3218</v>
      </c>
      <c r="G180" s="251"/>
      <c r="H180" s="252" t="s">
        <v>19</v>
      </c>
      <c r="I180" s="254"/>
      <c r="J180" s="251"/>
      <c r="K180" s="251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249</v>
      </c>
      <c r="AU180" s="259" t="s">
        <v>81</v>
      </c>
      <c r="AV180" s="13" t="s">
        <v>79</v>
      </c>
      <c r="AW180" s="13" t="s">
        <v>33</v>
      </c>
      <c r="AX180" s="13" t="s">
        <v>72</v>
      </c>
      <c r="AY180" s="259" t="s">
        <v>236</v>
      </c>
    </row>
    <row r="181" s="13" customFormat="1">
      <c r="B181" s="250"/>
      <c r="C181" s="251"/>
      <c r="D181" s="229" t="s">
        <v>249</v>
      </c>
      <c r="E181" s="252" t="s">
        <v>19</v>
      </c>
      <c r="F181" s="253" t="s">
        <v>3219</v>
      </c>
      <c r="G181" s="251"/>
      <c r="H181" s="252" t="s">
        <v>19</v>
      </c>
      <c r="I181" s="254"/>
      <c r="J181" s="251"/>
      <c r="K181" s="251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249</v>
      </c>
      <c r="AU181" s="259" t="s">
        <v>81</v>
      </c>
      <c r="AV181" s="13" t="s">
        <v>79</v>
      </c>
      <c r="AW181" s="13" t="s">
        <v>33</v>
      </c>
      <c r="AX181" s="13" t="s">
        <v>72</v>
      </c>
      <c r="AY181" s="259" t="s">
        <v>236</v>
      </c>
    </row>
    <row r="182" s="12" customFormat="1">
      <c r="B182" s="233"/>
      <c r="C182" s="234"/>
      <c r="D182" s="229" t="s">
        <v>249</v>
      </c>
      <c r="E182" s="235" t="s">
        <v>19</v>
      </c>
      <c r="F182" s="236" t="s">
        <v>3220</v>
      </c>
      <c r="G182" s="234"/>
      <c r="H182" s="237">
        <v>21.827999999999999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AT182" s="243" t="s">
        <v>249</v>
      </c>
      <c r="AU182" s="243" t="s">
        <v>81</v>
      </c>
      <c r="AV182" s="12" t="s">
        <v>81</v>
      </c>
      <c r="AW182" s="12" t="s">
        <v>33</v>
      </c>
      <c r="AX182" s="12" t="s">
        <v>72</v>
      </c>
      <c r="AY182" s="243" t="s">
        <v>236</v>
      </c>
    </row>
    <row r="183" s="12" customFormat="1">
      <c r="B183" s="233"/>
      <c r="C183" s="234"/>
      <c r="D183" s="229" t="s">
        <v>249</v>
      </c>
      <c r="E183" s="235" t="s">
        <v>19</v>
      </c>
      <c r="F183" s="236" t="s">
        <v>3221</v>
      </c>
      <c r="G183" s="234"/>
      <c r="H183" s="237">
        <v>5.7000000000000002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249</v>
      </c>
      <c r="AU183" s="243" t="s">
        <v>81</v>
      </c>
      <c r="AV183" s="12" t="s">
        <v>81</v>
      </c>
      <c r="AW183" s="12" t="s">
        <v>33</v>
      </c>
      <c r="AX183" s="12" t="s">
        <v>72</v>
      </c>
      <c r="AY183" s="243" t="s">
        <v>236</v>
      </c>
    </row>
    <row r="184" s="12" customFormat="1">
      <c r="B184" s="233"/>
      <c r="C184" s="234"/>
      <c r="D184" s="229" t="s">
        <v>249</v>
      </c>
      <c r="E184" s="235" t="s">
        <v>19</v>
      </c>
      <c r="F184" s="236" t="s">
        <v>3222</v>
      </c>
      <c r="G184" s="234"/>
      <c r="H184" s="237">
        <v>1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249</v>
      </c>
      <c r="AU184" s="243" t="s">
        <v>81</v>
      </c>
      <c r="AV184" s="12" t="s">
        <v>81</v>
      </c>
      <c r="AW184" s="12" t="s">
        <v>33</v>
      </c>
      <c r="AX184" s="12" t="s">
        <v>72</v>
      </c>
      <c r="AY184" s="243" t="s">
        <v>236</v>
      </c>
    </row>
    <row r="185" s="12" customFormat="1">
      <c r="B185" s="233"/>
      <c r="C185" s="234"/>
      <c r="D185" s="229" t="s">
        <v>249</v>
      </c>
      <c r="E185" s="235" t="s">
        <v>19</v>
      </c>
      <c r="F185" s="236" t="s">
        <v>3223</v>
      </c>
      <c r="G185" s="234"/>
      <c r="H185" s="237">
        <v>5.3040000000000003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249</v>
      </c>
      <c r="AU185" s="243" t="s">
        <v>81</v>
      </c>
      <c r="AV185" s="12" t="s">
        <v>81</v>
      </c>
      <c r="AW185" s="12" t="s">
        <v>33</v>
      </c>
      <c r="AX185" s="12" t="s">
        <v>72</v>
      </c>
      <c r="AY185" s="243" t="s">
        <v>236</v>
      </c>
    </row>
    <row r="186" s="12" customFormat="1">
      <c r="B186" s="233"/>
      <c r="C186" s="234"/>
      <c r="D186" s="229" t="s">
        <v>249</v>
      </c>
      <c r="E186" s="235" t="s">
        <v>19</v>
      </c>
      <c r="F186" s="236" t="s">
        <v>3224</v>
      </c>
      <c r="G186" s="234"/>
      <c r="H186" s="237">
        <v>3.8999999999999999</v>
      </c>
      <c r="I186" s="238"/>
      <c r="J186" s="234"/>
      <c r="K186" s="234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249</v>
      </c>
      <c r="AU186" s="243" t="s">
        <v>81</v>
      </c>
      <c r="AV186" s="12" t="s">
        <v>81</v>
      </c>
      <c r="AW186" s="12" t="s">
        <v>33</v>
      </c>
      <c r="AX186" s="12" t="s">
        <v>72</v>
      </c>
      <c r="AY186" s="243" t="s">
        <v>236</v>
      </c>
    </row>
    <row r="187" s="13" customFormat="1">
      <c r="B187" s="250"/>
      <c r="C187" s="251"/>
      <c r="D187" s="229" t="s">
        <v>249</v>
      </c>
      <c r="E187" s="252" t="s">
        <v>19</v>
      </c>
      <c r="F187" s="253" t="s">
        <v>3228</v>
      </c>
      <c r="G187" s="251"/>
      <c r="H187" s="252" t="s">
        <v>19</v>
      </c>
      <c r="I187" s="254"/>
      <c r="J187" s="251"/>
      <c r="K187" s="251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249</v>
      </c>
      <c r="AU187" s="259" t="s">
        <v>81</v>
      </c>
      <c r="AV187" s="13" t="s">
        <v>79</v>
      </c>
      <c r="AW187" s="13" t="s">
        <v>33</v>
      </c>
      <c r="AX187" s="13" t="s">
        <v>72</v>
      </c>
      <c r="AY187" s="259" t="s">
        <v>236</v>
      </c>
    </row>
    <row r="188" s="12" customFormat="1">
      <c r="B188" s="233"/>
      <c r="C188" s="234"/>
      <c r="D188" s="229" t="s">
        <v>249</v>
      </c>
      <c r="E188" s="235" t="s">
        <v>19</v>
      </c>
      <c r="F188" s="236" t="s">
        <v>3259</v>
      </c>
      <c r="G188" s="234"/>
      <c r="H188" s="237">
        <v>29.579999999999998</v>
      </c>
      <c r="I188" s="238"/>
      <c r="J188" s="234"/>
      <c r="K188" s="234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249</v>
      </c>
      <c r="AU188" s="243" t="s">
        <v>81</v>
      </c>
      <c r="AV188" s="12" t="s">
        <v>81</v>
      </c>
      <c r="AW188" s="12" t="s">
        <v>33</v>
      </c>
      <c r="AX188" s="12" t="s">
        <v>72</v>
      </c>
      <c r="AY188" s="243" t="s">
        <v>236</v>
      </c>
    </row>
    <row r="189" s="1" customFormat="1" ht="16.5" customHeight="1">
      <c r="B189" s="39"/>
      <c r="C189" s="217" t="s">
        <v>394</v>
      </c>
      <c r="D189" s="217" t="s">
        <v>238</v>
      </c>
      <c r="E189" s="218" t="s">
        <v>1896</v>
      </c>
      <c r="F189" s="219" t="s">
        <v>1897</v>
      </c>
      <c r="G189" s="220" t="s">
        <v>241</v>
      </c>
      <c r="H189" s="221">
        <v>33.655999999999999</v>
      </c>
      <c r="I189" s="222"/>
      <c r="J189" s="223">
        <f>ROUND(I189*H189,2)</f>
        <v>0</v>
      </c>
      <c r="K189" s="219" t="s">
        <v>242</v>
      </c>
      <c r="L189" s="44"/>
      <c r="M189" s="224" t="s">
        <v>19</v>
      </c>
      <c r="N189" s="225" t="s">
        <v>43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243</v>
      </c>
      <c r="AT189" s="18" t="s">
        <v>238</v>
      </c>
      <c r="AU189" s="18" t="s">
        <v>81</v>
      </c>
      <c r="AY189" s="18" t="s">
        <v>236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79</v>
      </c>
      <c r="BK189" s="228">
        <f>ROUND(I189*H189,2)</f>
        <v>0</v>
      </c>
      <c r="BL189" s="18" t="s">
        <v>243</v>
      </c>
      <c r="BM189" s="18" t="s">
        <v>3260</v>
      </c>
    </row>
    <row r="190" s="1" customFormat="1">
      <c r="B190" s="39"/>
      <c r="C190" s="40"/>
      <c r="D190" s="229" t="s">
        <v>245</v>
      </c>
      <c r="E190" s="40"/>
      <c r="F190" s="230" t="s">
        <v>1899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245</v>
      </c>
      <c r="AU190" s="18" t="s">
        <v>81</v>
      </c>
    </row>
    <row r="191" s="13" customFormat="1">
      <c r="B191" s="250"/>
      <c r="C191" s="251"/>
      <c r="D191" s="229" t="s">
        <v>249</v>
      </c>
      <c r="E191" s="252" t="s">
        <v>19</v>
      </c>
      <c r="F191" s="253" t="s">
        <v>1821</v>
      </c>
      <c r="G191" s="251"/>
      <c r="H191" s="252" t="s">
        <v>19</v>
      </c>
      <c r="I191" s="254"/>
      <c r="J191" s="251"/>
      <c r="K191" s="251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249</v>
      </c>
      <c r="AU191" s="259" t="s">
        <v>81</v>
      </c>
      <c r="AV191" s="13" t="s">
        <v>79</v>
      </c>
      <c r="AW191" s="13" t="s">
        <v>33</v>
      </c>
      <c r="AX191" s="13" t="s">
        <v>72</v>
      </c>
      <c r="AY191" s="259" t="s">
        <v>236</v>
      </c>
    </row>
    <row r="192" s="13" customFormat="1">
      <c r="B192" s="250"/>
      <c r="C192" s="251"/>
      <c r="D192" s="229" t="s">
        <v>249</v>
      </c>
      <c r="E192" s="252" t="s">
        <v>19</v>
      </c>
      <c r="F192" s="253" t="s">
        <v>3218</v>
      </c>
      <c r="G192" s="251"/>
      <c r="H192" s="252" t="s">
        <v>19</v>
      </c>
      <c r="I192" s="254"/>
      <c r="J192" s="251"/>
      <c r="K192" s="251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249</v>
      </c>
      <c r="AU192" s="259" t="s">
        <v>81</v>
      </c>
      <c r="AV192" s="13" t="s">
        <v>79</v>
      </c>
      <c r="AW192" s="13" t="s">
        <v>33</v>
      </c>
      <c r="AX192" s="13" t="s">
        <v>72</v>
      </c>
      <c r="AY192" s="259" t="s">
        <v>236</v>
      </c>
    </row>
    <row r="193" s="13" customFormat="1">
      <c r="B193" s="250"/>
      <c r="C193" s="251"/>
      <c r="D193" s="229" t="s">
        <v>249</v>
      </c>
      <c r="E193" s="252" t="s">
        <v>19</v>
      </c>
      <c r="F193" s="253" t="s">
        <v>3219</v>
      </c>
      <c r="G193" s="251"/>
      <c r="H193" s="252" t="s">
        <v>19</v>
      </c>
      <c r="I193" s="254"/>
      <c r="J193" s="251"/>
      <c r="K193" s="251"/>
      <c r="L193" s="255"/>
      <c r="M193" s="256"/>
      <c r="N193" s="257"/>
      <c r="O193" s="257"/>
      <c r="P193" s="257"/>
      <c r="Q193" s="257"/>
      <c r="R193" s="257"/>
      <c r="S193" s="257"/>
      <c r="T193" s="258"/>
      <c r="AT193" s="259" t="s">
        <v>249</v>
      </c>
      <c r="AU193" s="259" t="s">
        <v>81</v>
      </c>
      <c r="AV193" s="13" t="s">
        <v>79</v>
      </c>
      <c r="AW193" s="13" t="s">
        <v>33</v>
      </c>
      <c r="AX193" s="13" t="s">
        <v>72</v>
      </c>
      <c r="AY193" s="259" t="s">
        <v>236</v>
      </c>
    </row>
    <row r="194" s="12" customFormat="1">
      <c r="B194" s="233"/>
      <c r="C194" s="234"/>
      <c r="D194" s="229" t="s">
        <v>249</v>
      </c>
      <c r="E194" s="235" t="s">
        <v>19</v>
      </c>
      <c r="F194" s="236" t="s">
        <v>3220</v>
      </c>
      <c r="G194" s="234"/>
      <c r="H194" s="237">
        <v>21.827999999999999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249</v>
      </c>
      <c r="AU194" s="243" t="s">
        <v>81</v>
      </c>
      <c r="AV194" s="12" t="s">
        <v>81</v>
      </c>
      <c r="AW194" s="12" t="s">
        <v>33</v>
      </c>
      <c r="AX194" s="12" t="s">
        <v>72</v>
      </c>
      <c r="AY194" s="243" t="s">
        <v>236</v>
      </c>
    </row>
    <row r="195" s="12" customFormat="1">
      <c r="B195" s="233"/>
      <c r="C195" s="234"/>
      <c r="D195" s="229" t="s">
        <v>249</v>
      </c>
      <c r="E195" s="235" t="s">
        <v>19</v>
      </c>
      <c r="F195" s="236" t="s">
        <v>3221</v>
      </c>
      <c r="G195" s="234"/>
      <c r="H195" s="237">
        <v>5.7000000000000002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AT195" s="243" t="s">
        <v>249</v>
      </c>
      <c r="AU195" s="243" t="s">
        <v>81</v>
      </c>
      <c r="AV195" s="12" t="s">
        <v>81</v>
      </c>
      <c r="AW195" s="12" t="s">
        <v>33</v>
      </c>
      <c r="AX195" s="12" t="s">
        <v>72</v>
      </c>
      <c r="AY195" s="243" t="s">
        <v>236</v>
      </c>
    </row>
    <row r="196" s="12" customFormat="1">
      <c r="B196" s="233"/>
      <c r="C196" s="234"/>
      <c r="D196" s="229" t="s">
        <v>249</v>
      </c>
      <c r="E196" s="235" t="s">
        <v>19</v>
      </c>
      <c r="F196" s="236" t="s">
        <v>3222</v>
      </c>
      <c r="G196" s="234"/>
      <c r="H196" s="237">
        <v>1</v>
      </c>
      <c r="I196" s="238"/>
      <c r="J196" s="234"/>
      <c r="K196" s="234"/>
      <c r="L196" s="239"/>
      <c r="M196" s="240"/>
      <c r="N196" s="241"/>
      <c r="O196" s="241"/>
      <c r="P196" s="241"/>
      <c r="Q196" s="241"/>
      <c r="R196" s="241"/>
      <c r="S196" s="241"/>
      <c r="T196" s="242"/>
      <c r="AT196" s="243" t="s">
        <v>249</v>
      </c>
      <c r="AU196" s="243" t="s">
        <v>81</v>
      </c>
      <c r="AV196" s="12" t="s">
        <v>81</v>
      </c>
      <c r="AW196" s="12" t="s">
        <v>33</v>
      </c>
      <c r="AX196" s="12" t="s">
        <v>72</v>
      </c>
      <c r="AY196" s="243" t="s">
        <v>236</v>
      </c>
    </row>
    <row r="197" s="12" customFormat="1">
      <c r="B197" s="233"/>
      <c r="C197" s="234"/>
      <c r="D197" s="229" t="s">
        <v>249</v>
      </c>
      <c r="E197" s="235" t="s">
        <v>19</v>
      </c>
      <c r="F197" s="236" t="s">
        <v>3223</v>
      </c>
      <c r="G197" s="234"/>
      <c r="H197" s="237">
        <v>5.3040000000000003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249</v>
      </c>
      <c r="AU197" s="243" t="s">
        <v>81</v>
      </c>
      <c r="AV197" s="12" t="s">
        <v>81</v>
      </c>
      <c r="AW197" s="12" t="s">
        <v>33</v>
      </c>
      <c r="AX197" s="12" t="s">
        <v>72</v>
      </c>
      <c r="AY197" s="243" t="s">
        <v>236</v>
      </c>
    </row>
    <row r="198" s="12" customFormat="1">
      <c r="B198" s="233"/>
      <c r="C198" s="234"/>
      <c r="D198" s="229" t="s">
        <v>249</v>
      </c>
      <c r="E198" s="235" t="s">
        <v>19</v>
      </c>
      <c r="F198" s="236" t="s">
        <v>3224</v>
      </c>
      <c r="G198" s="234"/>
      <c r="H198" s="237">
        <v>3.8999999999999999</v>
      </c>
      <c r="I198" s="238"/>
      <c r="J198" s="234"/>
      <c r="K198" s="234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249</v>
      </c>
      <c r="AU198" s="243" t="s">
        <v>81</v>
      </c>
      <c r="AV198" s="12" t="s">
        <v>81</v>
      </c>
      <c r="AW198" s="12" t="s">
        <v>33</v>
      </c>
      <c r="AX198" s="12" t="s">
        <v>72</v>
      </c>
      <c r="AY198" s="243" t="s">
        <v>236</v>
      </c>
    </row>
    <row r="199" s="13" customFormat="1">
      <c r="B199" s="250"/>
      <c r="C199" s="251"/>
      <c r="D199" s="229" t="s">
        <v>249</v>
      </c>
      <c r="E199" s="252" t="s">
        <v>19</v>
      </c>
      <c r="F199" s="253" t="s">
        <v>3228</v>
      </c>
      <c r="G199" s="251"/>
      <c r="H199" s="252" t="s">
        <v>19</v>
      </c>
      <c r="I199" s="254"/>
      <c r="J199" s="251"/>
      <c r="K199" s="251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249</v>
      </c>
      <c r="AU199" s="259" t="s">
        <v>81</v>
      </c>
      <c r="AV199" s="13" t="s">
        <v>79</v>
      </c>
      <c r="AW199" s="13" t="s">
        <v>33</v>
      </c>
      <c r="AX199" s="13" t="s">
        <v>72</v>
      </c>
      <c r="AY199" s="259" t="s">
        <v>236</v>
      </c>
    </row>
    <row r="200" s="12" customFormat="1">
      <c r="B200" s="233"/>
      <c r="C200" s="234"/>
      <c r="D200" s="229" t="s">
        <v>249</v>
      </c>
      <c r="E200" s="235" t="s">
        <v>19</v>
      </c>
      <c r="F200" s="236" t="s">
        <v>3259</v>
      </c>
      <c r="G200" s="234"/>
      <c r="H200" s="237">
        <v>29.579999999999998</v>
      </c>
      <c r="I200" s="238"/>
      <c r="J200" s="234"/>
      <c r="K200" s="234"/>
      <c r="L200" s="239"/>
      <c r="M200" s="240"/>
      <c r="N200" s="241"/>
      <c r="O200" s="241"/>
      <c r="P200" s="241"/>
      <c r="Q200" s="241"/>
      <c r="R200" s="241"/>
      <c r="S200" s="241"/>
      <c r="T200" s="242"/>
      <c r="AT200" s="243" t="s">
        <v>249</v>
      </c>
      <c r="AU200" s="243" t="s">
        <v>81</v>
      </c>
      <c r="AV200" s="12" t="s">
        <v>81</v>
      </c>
      <c r="AW200" s="12" t="s">
        <v>33</v>
      </c>
      <c r="AX200" s="12" t="s">
        <v>72</v>
      </c>
      <c r="AY200" s="243" t="s">
        <v>236</v>
      </c>
    </row>
    <row r="201" s="12" customFormat="1">
      <c r="B201" s="233"/>
      <c r="C201" s="234"/>
      <c r="D201" s="229" t="s">
        <v>249</v>
      </c>
      <c r="E201" s="234"/>
      <c r="F201" s="236" t="s">
        <v>3261</v>
      </c>
      <c r="G201" s="234"/>
      <c r="H201" s="237">
        <v>33.655999999999999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249</v>
      </c>
      <c r="AU201" s="243" t="s">
        <v>81</v>
      </c>
      <c r="AV201" s="12" t="s">
        <v>81</v>
      </c>
      <c r="AW201" s="12" t="s">
        <v>4</v>
      </c>
      <c r="AX201" s="12" t="s">
        <v>79</v>
      </c>
      <c r="AY201" s="243" t="s">
        <v>236</v>
      </c>
    </row>
    <row r="202" s="1" customFormat="1" ht="16.5" customHeight="1">
      <c r="B202" s="39"/>
      <c r="C202" s="217" t="s">
        <v>400</v>
      </c>
      <c r="D202" s="217" t="s">
        <v>238</v>
      </c>
      <c r="E202" s="218" t="s">
        <v>3262</v>
      </c>
      <c r="F202" s="219" t="s">
        <v>3263</v>
      </c>
      <c r="G202" s="220" t="s">
        <v>241</v>
      </c>
      <c r="H202" s="221">
        <v>29.579999999999998</v>
      </c>
      <c r="I202" s="222"/>
      <c r="J202" s="223">
        <f>ROUND(I202*H202,2)</f>
        <v>0</v>
      </c>
      <c r="K202" s="219" t="s">
        <v>242</v>
      </c>
      <c r="L202" s="44"/>
      <c r="M202" s="224" t="s">
        <v>19</v>
      </c>
      <c r="N202" s="225" t="s">
        <v>43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243</v>
      </c>
      <c r="AT202" s="18" t="s">
        <v>238</v>
      </c>
      <c r="AU202" s="18" t="s">
        <v>81</v>
      </c>
      <c r="AY202" s="18" t="s">
        <v>236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79</v>
      </c>
      <c r="BK202" s="228">
        <f>ROUND(I202*H202,2)</f>
        <v>0</v>
      </c>
      <c r="BL202" s="18" t="s">
        <v>243</v>
      </c>
      <c r="BM202" s="18" t="s">
        <v>3264</v>
      </c>
    </row>
    <row r="203" s="1" customFormat="1">
      <c r="B203" s="39"/>
      <c r="C203" s="40"/>
      <c r="D203" s="229" t="s">
        <v>245</v>
      </c>
      <c r="E203" s="40"/>
      <c r="F203" s="230" t="s">
        <v>3265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245</v>
      </c>
      <c r="AU203" s="18" t="s">
        <v>81</v>
      </c>
    </row>
    <row r="204" s="13" customFormat="1">
      <c r="B204" s="250"/>
      <c r="C204" s="251"/>
      <c r="D204" s="229" t="s">
        <v>249</v>
      </c>
      <c r="E204" s="252" t="s">
        <v>19</v>
      </c>
      <c r="F204" s="253" t="s">
        <v>3218</v>
      </c>
      <c r="G204" s="251"/>
      <c r="H204" s="252" t="s">
        <v>19</v>
      </c>
      <c r="I204" s="254"/>
      <c r="J204" s="251"/>
      <c r="K204" s="251"/>
      <c r="L204" s="255"/>
      <c r="M204" s="256"/>
      <c r="N204" s="257"/>
      <c r="O204" s="257"/>
      <c r="P204" s="257"/>
      <c r="Q204" s="257"/>
      <c r="R204" s="257"/>
      <c r="S204" s="257"/>
      <c r="T204" s="258"/>
      <c r="AT204" s="259" t="s">
        <v>249</v>
      </c>
      <c r="AU204" s="259" t="s">
        <v>81</v>
      </c>
      <c r="AV204" s="13" t="s">
        <v>79</v>
      </c>
      <c r="AW204" s="13" t="s">
        <v>33</v>
      </c>
      <c r="AX204" s="13" t="s">
        <v>72</v>
      </c>
      <c r="AY204" s="259" t="s">
        <v>236</v>
      </c>
    </row>
    <row r="205" s="13" customFormat="1">
      <c r="B205" s="250"/>
      <c r="C205" s="251"/>
      <c r="D205" s="229" t="s">
        <v>249</v>
      </c>
      <c r="E205" s="252" t="s">
        <v>19</v>
      </c>
      <c r="F205" s="253" t="s">
        <v>3228</v>
      </c>
      <c r="G205" s="251"/>
      <c r="H205" s="252" t="s">
        <v>19</v>
      </c>
      <c r="I205" s="254"/>
      <c r="J205" s="251"/>
      <c r="K205" s="251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249</v>
      </c>
      <c r="AU205" s="259" t="s">
        <v>81</v>
      </c>
      <c r="AV205" s="13" t="s">
        <v>79</v>
      </c>
      <c r="AW205" s="13" t="s">
        <v>33</v>
      </c>
      <c r="AX205" s="13" t="s">
        <v>72</v>
      </c>
      <c r="AY205" s="259" t="s">
        <v>236</v>
      </c>
    </row>
    <row r="206" s="12" customFormat="1">
      <c r="B206" s="233"/>
      <c r="C206" s="234"/>
      <c r="D206" s="229" t="s">
        <v>249</v>
      </c>
      <c r="E206" s="235" t="s">
        <v>19</v>
      </c>
      <c r="F206" s="236" t="s">
        <v>3266</v>
      </c>
      <c r="G206" s="234"/>
      <c r="H206" s="237">
        <v>29.579999999999998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249</v>
      </c>
      <c r="AU206" s="243" t="s">
        <v>81</v>
      </c>
      <c r="AV206" s="12" t="s">
        <v>81</v>
      </c>
      <c r="AW206" s="12" t="s">
        <v>33</v>
      </c>
      <c r="AX206" s="12" t="s">
        <v>72</v>
      </c>
      <c r="AY206" s="243" t="s">
        <v>236</v>
      </c>
    </row>
    <row r="207" s="1" customFormat="1" ht="16.5" customHeight="1">
      <c r="B207" s="39"/>
      <c r="C207" s="217" t="s">
        <v>8</v>
      </c>
      <c r="D207" s="217" t="s">
        <v>238</v>
      </c>
      <c r="E207" s="218" t="s">
        <v>3267</v>
      </c>
      <c r="F207" s="219" t="s">
        <v>3268</v>
      </c>
      <c r="G207" s="220" t="s">
        <v>241</v>
      </c>
      <c r="H207" s="221">
        <v>14.789999999999999</v>
      </c>
      <c r="I207" s="222"/>
      <c r="J207" s="223">
        <f>ROUND(I207*H207,2)</f>
        <v>0</v>
      </c>
      <c r="K207" s="219" t="s">
        <v>242</v>
      </c>
      <c r="L207" s="44"/>
      <c r="M207" s="224" t="s">
        <v>19</v>
      </c>
      <c r="N207" s="225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243</v>
      </c>
      <c r="AT207" s="18" t="s">
        <v>238</v>
      </c>
      <c r="AU207" s="18" t="s">
        <v>81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3269</v>
      </c>
    </row>
    <row r="208" s="1" customFormat="1">
      <c r="B208" s="39"/>
      <c r="C208" s="40"/>
      <c r="D208" s="229" t="s">
        <v>245</v>
      </c>
      <c r="E208" s="40"/>
      <c r="F208" s="230" t="s">
        <v>3270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81</v>
      </c>
    </row>
    <row r="209" s="13" customFormat="1">
      <c r="B209" s="250"/>
      <c r="C209" s="251"/>
      <c r="D209" s="229" t="s">
        <v>249</v>
      </c>
      <c r="E209" s="252" t="s">
        <v>19</v>
      </c>
      <c r="F209" s="253" t="s">
        <v>1821</v>
      </c>
      <c r="G209" s="251"/>
      <c r="H209" s="252" t="s">
        <v>19</v>
      </c>
      <c r="I209" s="254"/>
      <c r="J209" s="251"/>
      <c r="K209" s="251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249</v>
      </c>
      <c r="AU209" s="259" t="s">
        <v>81</v>
      </c>
      <c r="AV209" s="13" t="s">
        <v>79</v>
      </c>
      <c r="AW209" s="13" t="s">
        <v>33</v>
      </c>
      <c r="AX209" s="13" t="s">
        <v>72</v>
      </c>
      <c r="AY209" s="259" t="s">
        <v>236</v>
      </c>
    </row>
    <row r="210" s="13" customFormat="1">
      <c r="B210" s="250"/>
      <c r="C210" s="251"/>
      <c r="D210" s="229" t="s">
        <v>249</v>
      </c>
      <c r="E210" s="252" t="s">
        <v>19</v>
      </c>
      <c r="F210" s="253" t="s">
        <v>3218</v>
      </c>
      <c r="G210" s="251"/>
      <c r="H210" s="252" t="s">
        <v>19</v>
      </c>
      <c r="I210" s="254"/>
      <c r="J210" s="251"/>
      <c r="K210" s="251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249</v>
      </c>
      <c r="AU210" s="259" t="s">
        <v>81</v>
      </c>
      <c r="AV210" s="13" t="s">
        <v>79</v>
      </c>
      <c r="AW210" s="13" t="s">
        <v>33</v>
      </c>
      <c r="AX210" s="13" t="s">
        <v>72</v>
      </c>
      <c r="AY210" s="259" t="s">
        <v>236</v>
      </c>
    </row>
    <row r="211" s="13" customFormat="1">
      <c r="B211" s="250"/>
      <c r="C211" s="251"/>
      <c r="D211" s="229" t="s">
        <v>249</v>
      </c>
      <c r="E211" s="252" t="s">
        <v>19</v>
      </c>
      <c r="F211" s="253" t="s">
        <v>3228</v>
      </c>
      <c r="G211" s="251"/>
      <c r="H211" s="252" t="s">
        <v>19</v>
      </c>
      <c r="I211" s="254"/>
      <c r="J211" s="251"/>
      <c r="K211" s="251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249</v>
      </c>
      <c r="AU211" s="259" t="s">
        <v>81</v>
      </c>
      <c r="AV211" s="13" t="s">
        <v>79</v>
      </c>
      <c r="AW211" s="13" t="s">
        <v>33</v>
      </c>
      <c r="AX211" s="13" t="s">
        <v>72</v>
      </c>
      <c r="AY211" s="259" t="s">
        <v>236</v>
      </c>
    </row>
    <row r="212" s="12" customFormat="1">
      <c r="B212" s="233"/>
      <c r="C212" s="234"/>
      <c r="D212" s="229" t="s">
        <v>249</v>
      </c>
      <c r="E212" s="235" t="s">
        <v>19</v>
      </c>
      <c r="F212" s="236" t="s">
        <v>3266</v>
      </c>
      <c r="G212" s="234"/>
      <c r="H212" s="237">
        <v>29.579999999999998</v>
      </c>
      <c r="I212" s="238"/>
      <c r="J212" s="234"/>
      <c r="K212" s="234"/>
      <c r="L212" s="239"/>
      <c r="M212" s="240"/>
      <c r="N212" s="241"/>
      <c r="O212" s="241"/>
      <c r="P212" s="241"/>
      <c r="Q212" s="241"/>
      <c r="R212" s="241"/>
      <c r="S212" s="241"/>
      <c r="T212" s="242"/>
      <c r="AT212" s="243" t="s">
        <v>249</v>
      </c>
      <c r="AU212" s="243" t="s">
        <v>81</v>
      </c>
      <c r="AV212" s="12" t="s">
        <v>81</v>
      </c>
      <c r="AW212" s="12" t="s">
        <v>33</v>
      </c>
      <c r="AX212" s="12" t="s">
        <v>72</v>
      </c>
      <c r="AY212" s="243" t="s">
        <v>236</v>
      </c>
    </row>
    <row r="213" s="12" customFormat="1">
      <c r="B213" s="233"/>
      <c r="C213" s="234"/>
      <c r="D213" s="229" t="s">
        <v>249</v>
      </c>
      <c r="E213" s="234"/>
      <c r="F213" s="236" t="s">
        <v>3271</v>
      </c>
      <c r="G213" s="234"/>
      <c r="H213" s="237">
        <v>14.789999999999999</v>
      </c>
      <c r="I213" s="238"/>
      <c r="J213" s="234"/>
      <c r="K213" s="234"/>
      <c r="L213" s="239"/>
      <c r="M213" s="240"/>
      <c r="N213" s="241"/>
      <c r="O213" s="241"/>
      <c r="P213" s="241"/>
      <c r="Q213" s="241"/>
      <c r="R213" s="241"/>
      <c r="S213" s="241"/>
      <c r="T213" s="242"/>
      <c r="AT213" s="243" t="s">
        <v>249</v>
      </c>
      <c r="AU213" s="243" t="s">
        <v>81</v>
      </c>
      <c r="AV213" s="12" t="s">
        <v>81</v>
      </c>
      <c r="AW213" s="12" t="s">
        <v>4</v>
      </c>
      <c r="AX213" s="12" t="s">
        <v>79</v>
      </c>
      <c r="AY213" s="243" t="s">
        <v>236</v>
      </c>
    </row>
    <row r="214" s="1" customFormat="1" ht="16.5" customHeight="1">
      <c r="B214" s="39"/>
      <c r="C214" s="217" t="s">
        <v>412</v>
      </c>
      <c r="D214" s="217" t="s">
        <v>238</v>
      </c>
      <c r="E214" s="218" t="s">
        <v>3272</v>
      </c>
      <c r="F214" s="219" t="s">
        <v>3273</v>
      </c>
      <c r="G214" s="220" t="s">
        <v>264</v>
      </c>
      <c r="H214" s="221">
        <v>121.736</v>
      </c>
      <c r="I214" s="222"/>
      <c r="J214" s="223">
        <f>ROUND(I214*H214,2)</f>
        <v>0</v>
      </c>
      <c r="K214" s="219" t="s">
        <v>242</v>
      </c>
      <c r="L214" s="44"/>
      <c r="M214" s="224" t="s">
        <v>19</v>
      </c>
      <c r="N214" s="225" t="s">
        <v>43</v>
      </c>
      <c r="O214" s="80"/>
      <c r="P214" s="226">
        <f>O214*H214</f>
        <v>0</v>
      </c>
      <c r="Q214" s="226">
        <v>0.0020100000000000001</v>
      </c>
      <c r="R214" s="226">
        <f>Q214*H214</f>
        <v>0.24468936000000002</v>
      </c>
      <c r="S214" s="226">
        <v>0</v>
      </c>
      <c r="T214" s="227">
        <f>S214*H214</f>
        <v>0</v>
      </c>
      <c r="AR214" s="18" t="s">
        <v>243</v>
      </c>
      <c r="AT214" s="18" t="s">
        <v>238</v>
      </c>
      <c r="AU214" s="18" t="s">
        <v>81</v>
      </c>
      <c r="AY214" s="18" t="s">
        <v>236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79</v>
      </c>
      <c r="BK214" s="228">
        <f>ROUND(I214*H214,2)</f>
        <v>0</v>
      </c>
      <c r="BL214" s="18" t="s">
        <v>243</v>
      </c>
      <c r="BM214" s="18" t="s">
        <v>3274</v>
      </c>
    </row>
    <row r="215" s="1" customFormat="1">
      <c r="B215" s="39"/>
      <c r="C215" s="40"/>
      <c r="D215" s="229" t="s">
        <v>245</v>
      </c>
      <c r="E215" s="40"/>
      <c r="F215" s="230" t="s">
        <v>3275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245</v>
      </c>
      <c r="AU215" s="18" t="s">
        <v>81</v>
      </c>
    </row>
    <row r="216" s="13" customFormat="1">
      <c r="B216" s="250"/>
      <c r="C216" s="251"/>
      <c r="D216" s="229" t="s">
        <v>249</v>
      </c>
      <c r="E216" s="252" t="s">
        <v>19</v>
      </c>
      <c r="F216" s="253" t="s">
        <v>3218</v>
      </c>
      <c r="G216" s="251"/>
      <c r="H216" s="252" t="s">
        <v>19</v>
      </c>
      <c r="I216" s="254"/>
      <c r="J216" s="251"/>
      <c r="K216" s="251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249</v>
      </c>
      <c r="AU216" s="259" t="s">
        <v>81</v>
      </c>
      <c r="AV216" s="13" t="s">
        <v>79</v>
      </c>
      <c r="AW216" s="13" t="s">
        <v>33</v>
      </c>
      <c r="AX216" s="13" t="s">
        <v>72</v>
      </c>
      <c r="AY216" s="259" t="s">
        <v>236</v>
      </c>
    </row>
    <row r="217" s="13" customFormat="1">
      <c r="B217" s="250"/>
      <c r="C217" s="251"/>
      <c r="D217" s="229" t="s">
        <v>249</v>
      </c>
      <c r="E217" s="252" t="s">
        <v>19</v>
      </c>
      <c r="F217" s="253" t="s">
        <v>3228</v>
      </c>
      <c r="G217" s="251"/>
      <c r="H217" s="252" t="s">
        <v>19</v>
      </c>
      <c r="I217" s="254"/>
      <c r="J217" s="251"/>
      <c r="K217" s="251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249</v>
      </c>
      <c r="AU217" s="259" t="s">
        <v>81</v>
      </c>
      <c r="AV217" s="13" t="s">
        <v>79</v>
      </c>
      <c r="AW217" s="13" t="s">
        <v>33</v>
      </c>
      <c r="AX217" s="13" t="s">
        <v>72</v>
      </c>
      <c r="AY217" s="259" t="s">
        <v>236</v>
      </c>
    </row>
    <row r="218" s="12" customFormat="1">
      <c r="B218" s="233"/>
      <c r="C218" s="234"/>
      <c r="D218" s="229" t="s">
        <v>249</v>
      </c>
      <c r="E218" s="235" t="s">
        <v>19</v>
      </c>
      <c r="F218" s="236" t="s">
        <v>3276</v>
      </c>
      <c r="G218" s="234"/>
      <c r="H218" s="237">
        <v>69.599999999999994</v>
      </c>
      <c r="I218" s="238"/>
      <c r="J218" s="234"/>
      <c r="K218" s="234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249</v>
      </c>
      <c r="AU218" s="243" t="s">
        <v>81</v>
      </c>
      <c r="AV218" s="12" t="s">
        <v>81</v>
      </c>
      <c r="AW218" s="12" t="s">
        <v>33</v>
      </c>
      <c r="AX218" s="12" t="s">
        <v>72</v>
      </c>
      <c r="AY218" s="243" t="s">
        <v>236</v>
      </c>
    </row>
    <row r="219" s="13" customFormat="1">
      <c r="B219" s="250"/>
      <c r="C219" s="251"/>
      <c r="D219" s="229" t="s">
        <v>249</v>
      </c>
      <c r="E219" s="252" t="s">
        <v>19</v>
      </c>
      <c r="F219" s="253" t="s">
        <v>3227</v>
      </c>
      <c r="G219" s="251"/>
      <c r="H219" s="252" t="s">
        <v>19</v>
      </c>
      <c r="I219" s="254"/>
      <c r="J219" s="251"/>
      <c r="K219" s="251"/>
      <c r="L219" s="255"/>
      <c r="M219" s="256"/>
      <c r="N219" s="257"/>
      <c r="O219" s="257"/>
      <c r="P219" s="257"/>
      <c r="Q219" s="257"/>
      <c r="R219" s="257"/>
      <c r="S219" s="257"/>
      <c r="T219" s="258"/>
      <c r="AT219" s="259" t="s">
        <v>249</v>
      </c>
      <c r="AU219" s="259" t="s">
        <v>81</v>
      </c>
      <c r="AV219" s="13" t="s">
        <v>79</v>
      </c>
      <c r="AW219" s="13" t="s">
        <v>33</v>
      </c>
      <c r="AX219" s="13" t="s">
        <v>72</v>
      </c>
      <c r="AY219" s="259" t="s">
        <v>236</v>
      </c>
    </row>
    <row r="220" s="13" customFormat="1">
      <c r="B220" s="250"/>
      <c r="C220" s="251"/>
      <c r="D220" s="229" t="s">
        <v>249</v>
      </c>
      <c r="E220" s="252" t="s">
        <v>19</v>
      </c>
      <c r="F220" s="253" t="s">
        <v>3228</v>
      </c>
      <c r="G220" s="251"/>
      <c r="H220" s="252" t="s">
        <v>19</v>
      </c>
      <c r="I220" s="254"/>
      <c r="J220" s="251"/>
      <c r="K220" s="251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249</v>
      </c>
      <c r="AU220" s="259" t="s">
        <v>81</v>
      </c>
      <c r="AV220" s="13" t="s">
        <v>79</v>
      </c>
      <c r="AW220" s="13" t="s">
        <v>33</v>
      </c>
      <c r="AX220" s="13" t="s">
        <v>72</v>
      </c>
      <c r="AY220" s="259" t="s">
        <v>236</v>
      </c>
    </row>
    <row r="221" s="12" customFormat="1">
      <c r="B221" s="233"/>
      <c r="C221" s="234"/>
      <c r="D221" s="229" t="s">
        <v>249</v>
      </c>
      <c r="E221" s="235" t="s">
        <v>19</v>
      </c>
      <c r="F221" s="236" t="s">
        <v>3277</v>
      </c>
      <c r="G221" s="234"/>
      <c r="H221" s="237">
        <v>52.136000000000003</v>
      </c>
      <c r="I221" s="238"/>
      <c r="J221" s="234"/>
      <c r="K221" s="234"/>
      <c r="L221" s="239"/>
      <c r="M221" s="240"/>
      <c r="N221" s="241"/>
      <c r="O221" s="241"/>
      <c r="P221" s="241"/>
      <c r="Q221" s="241"/>
      <c r="R221" s="241"/>
      <c r="S221" s="241"/>
      <c r="T221" s="242"/>
      <c r="AT221" s="243" t="s">
        <v>249</v>
      </c>
      <c r="AU221" s="243" t="s">
        <v>81</v>
      </c>
      <c r="AV221" s="12" t="s">
        <v>81</v>
      </c>
      <c r="AW221" s="12" t="s">
        <v>33</v>
      </c>
      <c r="AX221" s="12" t="s">
        <v>72</v>
      </c>
      <c r="AY221" s="243" t="s">
        <v>236</v>
      </c>
    </row>
    <row r="222" s="1" customFormat="1" ht="16.5" customHeight="1">
      <c r="B222" s="39"/>
      <c r="C222" s="217" t="s">
        <v>418</v>
      </c>
      <c r="D222" s="217" t="s">
        <v>238</v>
      </c>
      <c r="E222" s="218" t="s">
        <v>3278</v>
      </c>
      <c r="F222" s="219" t="s">
        <v>3279</v>
      </c>
      <c r="G222" s="220" t="s">
        <v>264</v>
      </c>
      <c r="H222" s="221">
        <v>121.736</v>
      </c>
      <c r="I222" s="222"/>
      <c r="J222" s="223">
        <f>ROUND(I222*H222,2)</f>
        <v>0</v>
      </c>
      <c r="K222" s="219" t="s">
        <v>242</v>
      </c>
      <c r="L222" s="44"/>
      <c r="M222" s="224" t="s">
        <v>19</v>
      </c>
      <c r="N222" s="225" t="s">
        <v>43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243</v>
      </c>
      <c r="AT222" s="18" t="s">
        <v>238</v>
      </c>
      <c r="AU222" s="18" t="s">
        <v>81</v>
      </c>
      <c r="AY222" s="18" t="s">
        <v>236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79</v>
      </c>
      <c r="BK222" s="228">
        <f>ROUND(I222*H222,2)</f>
        <v>0</v>
      </c>
      <c r="BL222" s="18" t="s">
        <v>243</v>
      </c>
      <c r="BM222" s="18" t="s">
        <v>3280</v>
      </c>
    </row>
    <row r="223" s="1" customFormat="1">
      <c r="B223" s="39"/>
      <c r="C223" s="40"/>
      <c r="D223" s="229" t="s">
        <v>245</v>
      </c>
      <c r="E223" s="40"/>
      <c r="F223" s="230" t="s">
        <v>3281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245</v>
      </c>
      <c r="AU223" s="18" t="s">
        <v>81</v>
      </c>
    </row>
    <row r="224" s="13" customFormat="1">
      <c r="B224" s="250"/>
      <c r="C224" s="251"/>
      <c r="D224" s="229" t="s">
        <v>249</v>
      </c>
      <c r="E224" s="252" t="s">
        <v>19</v>
      </c>
      <c r="F224" s="253" t="s">
        <v>3218</v>
      </c>
      <c r="G224" s="251"/>
      <c r="H224" s="252" t="s">
        <v>19</v>
      </c>
      <c r="I224" s="254"/>
      <c r="J224" s="251"/>
      <c r="K224" s="251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249</v>
      </c>
      <c r="AU224" s="259" t="s">
        <v>81</v>
      </c>
      <c r="AV224" s="13" t="s">
        <v>79</v>
      </c>
      <c r="AW224" s="13" t="s">
        <v>33</v>
      </c>
      <c r="AX224" s="13" t="s">
        <v>72</v>
      </c>
      <c r="AY224" s="259" t="s">
        <v>236</v>
      </c>
    </row>
    <row r="225" s="13" customFormat="1">
      <c r="B225" s="250"/>
      <c r="C225" s="251"/>
      <c r="D225" s="229" t="s">
        <v>249</v>
      </c>
      <c r="E225" s="252" t="s">
        <v>19</v>
      </c>
      <c r="F225" s="253" t="s">
        <v>3228</v>
      </c>
      <c r="G225" s="251"/>
      <c r="H225" s="252" t="s">
        <v>19</v>
      </c>
      <c r="I225" s="254"/>
      <c r="J225" s="251"/>
      <c r="K225" s="251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249</v>
      </c>
      <c r="AU225" s="259" t="s">
        <v>81</v>
      </c>
      <c r="AV225" s="13" t="s">
        <v>79</v>
      </c>
      <c r="AW225" s="13" t="s">
        <v>33</v>
      </c>
      <c r="AX225" s="13" t="s">
        <v>72</v>
      </c>
      <c r="AY225" s="259" t="s">
        <v>236</v>
      </c>
    </row>
    <row r="226" s="12" customFormat="1">
      <c r="B226" s="233"/>
      <c r="C226" s="234"/>
      <c r="D226" s="229" t="s">
        <v>249</v>
      </c>
      <c r="E226" s="235" t="s">
        <v>19</v>
      </c>
      <c r="F226" s="236" t="s">
        <v>3276</v>
      </c>
      <c r="G226" s="234"/>
      <c r="H226" s="237">
        <v>69.599999999999994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AT226" s="243" t="s">
        <v>249</v>
      </c>
      <c r="AU226" s="243" t="s">
        <v>81</v>
      </c>
      <c r="AV226" s="12" t="s">
        <v>81</v>
      </c>
      <c r="AW226" s="12" t="s">
        <v>33</v>
      </c>
      <c r="AX226" s="12" t="s">
        <v>72</v>
      </c>
      <c r="AY226" s="243" t="s">
        <v>236</v>
      </c>
    </row>
    <row r="227" s="13" customFormat="1">
      <c r="B227" s="250"/>
      <c r="C227" s="251"/>
      <c r="D227" s="229" t="s">
        <v>249</v>
      </c>
      <c r="E227" s="252" t="s">
        <v>19</v>
      </c>
      <c r="F227" s="253" t="s">
        <v>3227</v>
      </c>
      <c r="G227" s="251"/>
      <c r="H227" s="252" t="s">
        <v>19</v>
      </c>
      <c r="I227" s="254"/>
      <c r="J227" s="251"/>
      <c r="K227" s="251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249</v>
      </c>
      <c r="AU227" s="259" t="s">
        <v>81</v>
      </c>
      <c r="AV227" s="13" t="s">
        <v>79</v>
      </c>
      <c r="AW227" s="13" t="s">
        <v>33</v>
      </c>
      <c r="AX227" s="13" t="s">
        <v>72</v>
      </c>
      <c r="AY227" s="259" t="s">
        <v>236</v>
      </c>
    </row>
    <row r="228" s="13" customFormat="1">
      <c r="B228" s="250"/>
      <c r="C228" s="251"/>
      <c r="D228" s="229" t="s">
        <v>249</v>
      </c>
      <c r="E228" s="252" t="s">
        <v>19</v>
      </c>
      <c r="F228" s="253" t="s">
        <v>3228</v>
      </c>
      <c r="G228" s="251"/>
      <c r="H228" s="252" t="s">
        <v>19</v>
      </c>
      <c r="I228" s="254"/>
      <c r="J228" s="251"/>
      <c r="K228" s="251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249</v>
      </c>
      <c r="AU228" s="259" t="s">
        <v>81</v>
      </c>
      <c r="AV228" s="13" t="s">
        <v>79</v>
      </c>
      <c r="AW228" s="13" t="s">
        <v>33</v>
      </c>
      <c r="AX228" s="13" t="s">
        <v>72</v>
      </c>
      <c r="AY228" s="259" t="s">
        <v>236</v>
      </c>
    </row>
    <row r="229" s="12" customFormat="1">
      <c r="B229" s="233"/>
      <c r="C229" s="234"/>
      <c r="D229" s="229" t="s">
        <v>249</v>
      </c>
      <c r="E229" s="235" t="s">
        <v>19</v>
      </c>
      <c r="F229" s="236" t="s">
        <v>3277</v>
      </c>
      <c r="G229" s="234"/>
      <c r="H229" s="237">
        <v>52.136000000000003</v>
      </c>
      <c r="I229" s="238"/>
      <c r="J229" s="234"/>
      <c r="K229" s="234"/>
      <c r="L229" s="239"/>
      <c r="M229" s="240"/>
      <c r="N229" s="241"/>
      <c r="O229" s="241"/>
      <c r="P229" s="241"/>
      <c r="Q229" s="241"/>
      <c r="R229" s="241"/>
      <c r="S229" s="241"/>
      <c r="T229" s="242"/>
      <c r="AT229" s="243" t="s">
        <v>249</v>
      </c>
      <c r="AU229" s="243" t="s">
        <v>81</v>
      </c>
      <c r="AV229" s="12" t="s">
        <v>81</v>
      </c>
      <c r="AW229" s="12" t="s">
        <v>33</v>
      </c>
      <c r="AX229" s="12" t="s">
        <v>72</v>
      </c>
      <c r="AY229" s="243" t="s">
        <v>236</v>
      </c>
    </row>
    <row r="230" s="1" customFormat="1" ht="16.5" customHeight="1">
      <c r="B230" s="39"/>
      <c r="C230" s="217" t="s">
        <v>424</v>
      </c>
      <c r="D230" s="217" t="s">
        <v>238</v>
      </c>
      <c r="E230" s="218" t="s">
        <v>1910</v>
      </c>
      <c r="F230" s="219" t="s">
        <v>1911</v>
      </c>
      <c r="G230" s="220" t="s">
        <v>241</v>
      </c>
      <c r="H230" s="221">
        <v>105.523</v>
      </c>
      <c r="I230" s="222"/>
      <c r="J230" s="223">
        <f>ROUND(I230*H230,2)</f>
        <v>0</v>
      </c>
      <c r="K230" s="219" t="s">
        <v>242</v>
      </c>
      <c r="L230" s="44"/>
      <c r="M230" s="224" t="s">
        <v>19</v>
      </c>
      <c r="N230" s="225" t="s">
        <v>43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243</v>
      </c>
      <c r="AT230" s="18" t="s">
        <v>238</v>
      </c>
      <c r="AU230" s="18" t="s">
        <v>81</v>
      </c>
      <c r="AY230" s="18" t="s">
        <v>236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79</v>
      </c>
      <c r="BK230" s="228">
        <f>ROUND(I230*H230,2)</f>
        <v>0</v>
      </c>
      <c r="BL230" s="18" t="s">
        <v>243</v>
      </c>
      <c r="BM230" s="18" t="s">
        <v>3282</v>
      </c>
    </row>
    <row r="231" s="1" customFormat="1">
      <c r="B231" s="39"/>
      <c r="C231" s="40"/>
      <c r="D231" s="229" t="s">
        <v>245</v>
      </c>
      <c r="E231" s="40"/>
      <c r="F231" s="230" t="s">
        <v>1913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245</v>
      </c>
      <c r="AU231" s="18" t="s">
        <v>81</v>
      </c>
    </row>
    <row r="232" s="13" customFormat="1">
      <c r="B232" s="250"/>
      <c r="C232" s="251"/>
      <c r="D232" s="229" t="s">
        <v>249</v>
      </c>
      <c r="E232" s="252" t="s">
        <v>19</v>
      </c>
      <c r="F232" s="253" t="s">
        <v>3227</v>
      </c>
      <c r="G232" s="251"/>
      <c r="H232" s="252" t="s">
        <v>19</v>
      </c>
      <c r="I232" s="254"/>
      <c r="J232" s="251"/>
      <c r="K232" s="251"/>
      <c r="L232" s="255"/>
      <c r="M232" s="256"/>
      <c r="N232" s="257"/>
      <c r="O232" s="257"/>
      <c r="P232" s="257"/>
      <c r="Q232" s="257"/>
      <c r="R232" s="257"/>
      <c r="S232" s="257"/>
      <c r="T232" s="258"/>
      <c r="AT232" s="259" t="s">
        <v>249</v>
      </c>
      <c r="AU232" s="259" t="s">
        <v>81</v>
      </c>
      <c r="AV232" s="13" t="s">
        <v>79</v>
      </c>
      <c r="AW232" s="13" t="s">
        <v>33</v>
      </c>
      <c r="AX232" s="13" t="s">
        <v>72</v>
      </c>
      <c r="AY232" s="259" t="s">
        <v>236</v>
      </c>
    </row>
    <row r="233" s="13" customFormat="1">
      <c r="B233" s="250"/>
      <c r="C233" s="251"/>
      <c r="D233" s="229" t="s">
        <v>249</v>
      </c>
      <c r="E233" s="252" t="s">
        <v>19</v>
      </c>
      <c r="F233" s="253" t="s">
        <v>3228</v>
      </c>
      <c r="G233" s="251"/>
      <c r="H233" s="252" t="s">
        <v>19</v>
      </c>
      <c r="I233" s="254"/>
      <c r="J233" s="251"/>
      <c r="K233" s="251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249</v>
      </c>
      <c r="AU233" s="259" t="s">
        <v>81</v>
      </c>
      <c r="AV233" s="13" t="s">
        <v>79</v>
      </c>
      <c r="AW233" s="13" t="s">
        <v>33</v>
      </c>
      <c r="AX233" s="13" t="s">
        <v>72</v>
      </c>
      <c r="AY233" s="259" t="s">
        <v>236</v>
      </c>
    </row>
    <row r="234" s="12" customFormat="1">
      <c r="B234" s="233"/>
      <c r="C234" s="234"/>
      <c r="D234" s="229" t="s">
        <v>249</v>
      </c>
      <c r="E234" s="235" t="s">
        <v>19</v>
      </c>
      <c r="F234" s="236" t="s">
        <v>3283</v>
      </c>
      <c r="G234" s="234"/>
      <c r="H234" s="237">
        <v>8.6310000000000002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249</v>
      </c>
      <c r="AU234" s="243" t="s">
        <v>81</v>
      </c>
      <c r="AV234" s="12" t="s">
        <v>81</v>
      </c>
      <c r="AW234" s="12" t="s">
        <v>33</v>
      </c>
      <c r="AX234" s="12" t="s">
        <v>72</v>
      </c>
      <c r="AY234" s="243" t="s">
        <v>236</v>
      </c>
    </row>
    <row r="235" s="13" customFormat="1">
      <c r="B235" s="250"/>
      <c r="C235" s="251"/>
      <c r="D235" s="229" t="s">
        <v>249</v>
      </c>
      <c r="E235" s="252" t="s">
        <v>19</v>
      </c>
      <c r="F235" s="253" t="s">
        <v>3218</v>
      </c>
      <c r="G235" s="251"/>
      <c r="H235" s="252" t="s">
        <v>19</v>
      </c>
      <c r="I235" s="254"/>
      <c r="J235" s="251"/>
      <c r="K235" s="251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249</v>
      </c>
      <c r="AU235" s="259" t="s">
        <v>81</v>
      </c>
      <c r="AV235" s="13" t="s">
        <v>79</v>
      </c>
      <c r="AW235" s="13" t="s">
        <v>33</v>
      </c>
      <c r="AX235" s="13" t="s">
        <v>72</v>
      </c>
      <c r="AY235" s="259" t="s">
        <v>236</v>
      </c>
    </row>
    <row r="236" s="13" customFormat="1">
      <c r="B236" s="250"/>
      <c r="C236" s="251"/>
      <c r="D236" s="229" t="s">
        <v>249</v>
      </c>
      <c r="E236" s="252" t="s">
        <v>19</v>
      </c>
      <c r="F236" s="253" t="s">
        <v>3219</v>
      </c>
      <c r="G236" s="251"/>
      <c r="H236" s="252" t="s">
        <v>19</v>
      </c>
      <c r="I236" s="254"/>
      <c r="J236" s="251"/>
      <c r="K236" s="251"/>
      <c r="L236" s="255"/>
      <c r="M236" s="256"/>
      <c r="N236" s="257"/>
      <c r="O236" s="257"/>
      <c r="P236" s="257"/>
      <c r="Q236" s="257"/>
      <c r="R236" s="257"/>
      <c r="S236" s="257"/>
      <c r="T236" s="258"/>
      <c r="AT236" s="259" t="s">
        <v>249</v>
      </c>
      <c r="AU236" s="259" t="s">
        <v>81</v>
      </c>
      <c r="AV236" s="13" t="s">
        <v>79</v>
      </c>
      <c r="AW236" s="13" t="s">
        <v>33</v>
      </c>
      <c r="AX236" s="13" t="s">
        <v>72</v>
      </c>
      <c r="AY236" s="259" t="s">
        <v>236</v>
      </c>
    </row>
    <row r="237" s="12" customFormat="1">
      <c r="B237" s="233"/>
      <c r="C237" s="234"/>
      <c r="D237" s="229" t="s">
        <v>249</v>
      </c>
      <c r="E237" s="235" t="s">
        <v>19</v>
      </c>
      <c r="F237" s="236" t="s">
        <v>3220</v>
      </c>
      <c r="G237" s="234"/>
      <c r="H237" s="237">
        <v>21.827999999999999</v>
      </c>
      <c r="I237" s="238"/>
      <c r="J237" s="234"/>
      <c r="K237" s="234"/>
      <c r="L237" s="239"/>
      <c r="M237" s="240"/>
      <c r="N237" s="241"/>
      <c r="O237" s="241"/>
      <c r="P237" s="241"/>
      <c r="Q237" s="241"/>
      <c r="R237" s="241"/>
      <c r="S237" s="241"/>
      <c r="T237" s="242"/>
      <c r="AT237" s="243" t="s">
        <v>249</v>
      </c>
      <c r="AU237" s="243" t="s">
        <v>81</v>
      </c>
      <c r="AV237" s="12" t="s">
        <v>81</v>
      </c>
      <c r="AW237" s="12" t="s">
        <v>33</v>
      </c>
      <c r="AX237" s="12" t="s">
        <v>72</v>
      </c>
      <c r="AY237" s="243" t="s">
        <v>236</v>
      </c>
    </row>
    <row r="238" s="12" customFormat="1">
      <c r="B238" s="233"/>
      <c r="C238" s="234"/>
      <c r="D238" s="229" t="s">
        <v>249</v>
      </c>
      <c r="E238" s="235" t="s">
        <v>19</v>
      </c>
      <c r="F238" s="236" t="s">
        <v>3221</v>
      </c>
      <c r="G238" s="234"/>
      <c r="H238" s="237">
        <v>5.7000000000000002</v>
      </c>
      <c r="I238" s="238"/>
      <c r="J238" s="234"/>
      <c r="K238" s="234"/>
      <c r="L238" s="239"/>
      <c r="M238" s="240"/>
      <c r="N238" s="241"/>
      <c r="O238" s="241"/>
      <c r="P238" s="241"/>
      <c r="Q238" s="241"/>
      <c r="R238" s="241"/>
      <c r="S238" s="241"/>
      <c r="T238" s="242"/>
      <c r="AT238" s="243" t="s">
        <v>249</v>
      </c>
      <c r="AU238" s="243" t="s">
        <v>81</v>
      </c>
      <c r="AV238" s="12" t="s">
        <v>81</v>
      </c>
      <c r="AW238" s="12" t="s">
        <v>33</v>
      </c>
      <c r="AX238" s="12" t="s">
        <v>72</v>
      </c>
      <c r="AY238" s="243" t="s">
        <v>236</v>
      </c>
    </row>
    <row r="239" s="12" customFormat="1">
      <c r="B239" s="233"/>
      <c r="C239" s="234"/>
      <c r="D239" s="229" t="s">
        <v>249</v>
      </c>
      <c r="E239" s="235" t="s">
        <v>19</v>
      </c>
      <c r="F239" s="236" t="s">
        <v>3222</v>
      </c>
      <c r="G239" s="234"/>
      <c r="H239" s="237">
        <v>1</v>
      </c>
      <c r="I239" s="238"/>
      <c r="J239" s="234"/>
      <c r="K239" s="234"/>
      <c r="L239" s="239"/>
      <c r="M239" s="240"/>
      <c r="N239" s="241"/>
      <c r="O239" s="241"/>
      <c r="P239" s="241"/>
      <c r="Q239" s="241"/>
      <c r="R239" s="241"/>
      <c r="S239" s="241"/>
      <c r="T239" s="242"/>
      <c r="AT239" s="243" t="s">
        <v>249</v>
      </c>
      <c r="AU239" s="243" t="s">
        <v>81</v>
      </c>
      <c r="AV239" s="12" t="s">
        <v>81</v>
      </c>
      <c r="AW239" s="12" t="s">
        <v>33</v>
      </c>
      <c r="AX239" s="12" t="s">
        <v>72</v>
      </c>
      <c r="AY239" s="243" t="s">
        <v>236</v>
      </c>
    </row>
    <row r="240" s="12" customFormat="1">
      <c r="B240" s="233"/>
      <c r="C240" s="234"/>
      <c r="D240" s="229" t="s">
        <v>249</v>
      </c>
      <c r="E240" s="235" t="s">
        <v>19</v>
      </c>
      <c r="F240" s="236" t="s">
        <v>3223</v>
      </c>
      <c r="G240" s="234"/>
      <c r="H240" s="237">
        <v>5.3040000000000003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249</v>
      </c>
      <c r="AU240" s="243" t="s">
        <v>81</v>
      </c>
      <c r="AV240" s="12" t="s">
        <v>81</v>
      </c>
      <c r="AW240" s="12" t="s">
        <v>33</v>
      </c>
      <c r="AX240" s="12" t="s">
        <v>72</v>
      </c>
      <c r="AY240" s="243" t="s">
        <v>236</v>
      </c>
    </row>
    <row r="241" s="12" customFormat="1">
      <c r="B241" s="233"/>
      <c r="C241" s="234"/>
      <c r="D241" s="229" t="s">
        <v>249</v>
      </c>
      <c r="E241" s="235" t="s">
        <v>19</v>
      </c>
      <c r="F241" s="236" t="s">
        <v>3224</v>
      </c>
      <c r="G241" s="234"/>
      <c r="H241" s="237">
        <v>3.8999999999999999</v>
      </c>
      <c r="I241" s="238"/>
      <c r="J241" s="234"/>
      <c r="K241" s="234"/>
      <c r="L241" s="239"/>
      <c r="M241" s="240"/>
      <c r="N241" s="241"/>
      <c r="O241" s="241"/>
      <c r="P241" s="241"/>
      <c r="Q241" s="241"/>
      <c r="R241" s="241"/>
      <c r="S241" s="241"/>
      <c r="T241" s="242"/>
      <c r="AT241" s="243" t="s">
        <v>249</v>
      </c>
      <c r="AU241" s="243" t="s">
        <v>81</v>
      </c>
      <c r="AV241" s="12" t="s">
        <v>81</v>
      </c>
      <c r="AW241" s="12" t="s">
        <v>33</v>
      </c>
      <c r="AX241" s="12" t="s">
        <v>72</v>
      </c>
      <c r="AY241" s="243" t="s">
        <v>236</v>
      </c>
    </row>
    <row r="242" s="13" customFormat="1">
      <c r="B242" s="250"/>
      <c r="C242" s="251"/>
      <c r="D242" s="229" t="s">
        <v>249</v>
      </c>
      <c r="E242" s="252" t="s">
        <v>19</v>
      </c>
      <c r="F242" s="253" t="s">
        <v>3228</v>
      </c>
      <c r="G242" s="251"/>
      <c r="H242" s="252" t="s">
        <v>19</v>
      </c>
      <c r="I242" s="254"/>
      <c r="J242" s="251"/>
      <c r="K242" s="251"/>
      <c r="L242" s="255"/>
      <c r="M242" s="256"/>
      <c r="N242" s="257"/>
      <c r="O242" s="257"/>
      <c r="P242" s="257"/>
      <c r="Q242" s="257"/>
      <c r="R242" s="257"/>
      <c r="S242" s="257"/>
      <c r="T242" s="258"/>
      <c r="AT242" s="259" t="s">
        <v>249</v>
      </c>
      <c r="AU242" s="259" t="s">
        <v>81</v>
      </c>
      <c r="AV242" s="13" t="s">
        <v>79</v>
      </c>
      <c r="AW242" s="13" t="s">
        <v>33</v>
      </c>
      <c r="AX242" s="13" t="s">
        <v>72</v>
      </c>
      <c r="AY242" s="259" t="s">
        <v>236</v>
      </c>
    </row>
    <row r="243" s="12" customFormat="1">
      <c r="B243" s="233"/>
      <c r="C243" s="234"/>
      <c r="D243" s="229" t="s">
        <v>249</v>
      </c>
      <c r="E243" s="235" t="s">
        <v>19</v>
      </c>
      <c r="F243" s="236" t="s">
        <v>3284</v>
      </c>
      <c r="G243" s="234"/>
      <c r="H243" s="237">
        <v>59.159999999999997</v>
      </c>
      <c r="I243" s="238"/>
      <c r="J243" s="234"/>
      <c r="K243" s="234"/>
      <c r="L243" s="239"/>
      <c r="M243" s="240"/>
      <c r="N243" s="241"/>
      <c r="O243" s="241"/>
      <c r="P243" s="241"/>
      <c r="Q243" s="241"/>
      <c r="R243" s="241"/>
      <c r="S243" s="241"/>
      <c r="T243" s="242"/>
      <c r="AT243" s="243" t="s">
        <v>249</v>
      </c>
      <c r="AU243" s="243" t="s">
        <v>81</v>
      </c>
      <c r="AV243" s="12" t="s">
        <v>81</v>
      </c>
      <c r="AW243" s="12" t="s">
        <v>33</v>
      </c>
      <c r="AX243" s="12" t="s">
        <v>72</v>
      </c>
      <c r="AY243" s="243" t="s">
        <v>236</v>
      </c>
    </row>
    <row r="244" s="1" customFormat="1" ht="16.5" customHeight="1">
      <c r="B244" s="39"/>
      <c r="C244" s="217" t="s">
        <v>430</v>
      </c>
      <c r="D244" s="217" t="s">
        <v>238</v>
      </c>
      <c r="E244" s="218" t="s">
        <v>2919</v>
      </c>
      <c r="F244" s="219" t="s">
        <v>2920</v>
      </c>
      <c r="G244" s="220" t="s">
        <v>241</v>
      </c>
      <c r="H244" s="221">
        <v>48.671999999999997</v>
      </c>
      <c r="I244" s="222"/>
      <c r="J244" s="223">
        <f>ROUND(I244*H244,2)</f>
        <v>0</v>
      </c>
      <c r="K244" s="219" t="s">
        <v>242</v>
      </c>
      <c r="L244" s="44"/>
      <c r="M244" s="224" t="s">
        <v>19</v>
      </c>
      <c r="N244" s="225" t="s">
        <v>43</v>
      </c>
      <c r="O244" s="80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AR244" s="18" t="s">
        <v>243</v>
      </c>
      <c r="AT244" s="18" t="s">
        <v>238</v>
      </c>
      <c r="AU244" s="18" t="s">
        <v>81</v>
      </c>
      <c r="AY244" s="18" t="s">
        <v>236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8" t="s">
        <v>79</v>
      </c>
      <c r="BK244" s="228">
        <f>ROUND(I244*H244,2)</f>
        <v>0</v>
      </c>
      <c r="BL244" s="18" t="s">
        <v>243</v>
      </c>
      <c r="BM244" s="18" t="s">
        <v>3285</v>
      </c>
    </row>
    <row r="245" s="1" customFormat="1">
      <c r="B245" s="39"/>
      <c r="C245" s="40"/>
      <c r="D245" s="229" t="s">
        <v>245</v>
      </c>
      <c r="E245" s="40"/>
      <c r="F245" s="230" t="s">
        <v>2922</v>
      </c>
      <c r="G245" s="40"/>
      <c r="H245" s="40"/>
      <c r="I245" s="144"/>
      <c r="J245" s="40"/>
      <c r="K245" s="40"/>
      <c r="L245" s="44"/>
      <c r="M245" s="231"/>
      <c r="N245" s="80"/>
      <c r="O245" s="80"/>
      <c r="P245" s="80"/>
      <c r="Q245" s="80"/>
      <c r="R245" s="80"/>
      <c r="S245" s="80"/>
      <c r="T245" s="81"/>
      <c r="AT245" s="18" t="s">
        <v>245</v>
      </c>
      <c r="AU245" s="18" t="s">
        <v>81</v>
      </c>
    </row>
    <row r="246" s="13" customFormat="1">
      <c r="B246" s="250"/>
      <c r="C246" s="251"/>
      <c r="D246" s="229" t="s">
        <v>249</v>
      </c>
      <c r="E246" s="252" t="s">
        <v>19</v>
      </c>
      <c r="F246" s="253" t="s">
        <v>3227</v>
      </c>
      <c r="G246" s="251"/>
      <c r="H246" s="252" t="s">
        <v>19</v>
      </c>
      <c r="I246" s="254"/>
      <c r="J246" s="251"/>
      <c r="K246" s="251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249</v>
      </c>
      <c r="AU246" s="259" t="s">
        <v>81</v>
      </c>
      <c r="AV246" s="13" t="s">
        <v>79</v>
      </c>
      <c r="AW246" s="13" t="s">
        <v>33</v>
      </c>
      <c r="AX246" s="13" t="s">
        <v>72</v>
      </c>
      <c r="AY246" s="259" t="s">
        <v>236</v>
      </c>
    </row>
    <row r="247" s="13" customFormat="1">
      <c r="B247" s="250"/>
      <c r="C247" s="251"/>
      <c r="D247" s="229" t="s">
        <v>249</v>
      </c>
      <c r="E247" s="252" t="s">
        <v>19</v>
      </c>
      <c r="F247" s="253" t="s">
        <v>3228</v>
      </c>
      <c r="G247" s="251"/>
      <c r="H247" s="252" t="s">
        <v>19</v>
      </c>
      <c r="I247" s="254"/>
      <c r="J247" s="251"/>
      <c r="K247" s="251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249</v>
      </c>
      <c r="AU247" s="259" t="s">
        <v>81</v>
      </c>
      <c r="AV247" s="13" t="s">
        <v>79</v>
      </c>
      <c r="AW247" s="13" t="s">
        <v>33</v>
      </c>
      <c r="AX247" s="13" t="s">
        <v>72</v>
      </c>
      <c r="AY247" s="259" t="s">
        <v>236</v>
      </c>
    </row>
    <row r="248" s="12" customFormat="1">
      <c r="B248" s="233"/>
      <c r="C248" s="234"/>
      <c r="D248" s="229" t="s">
        <v>249</v>
      </c>
      <c r="E248" s="235" t="s">
        <v>19</v>
      </c>
      <c r="F248" s="236" t="s">
        <v>3286</v>
      </c>
      <c r="G248" s="234"/>
      <c r="H248" s="237">
        <v>48.671999999999997</v>
      </c>
      <c r="I248" s="238"/>
      <c r="J248" s="234"/>
      <c r="K248" s="234"/>
      <c r="L248" s="239"/>
      <c r="M248" s="240"/>
      <c r="N248" s="241"/>
      <c r="O248" s="241"/>
      <c r="P248" s="241"/>
      <c r="Q248" s="241"/>
      <c r="R248" s="241"/>
      <c r="S248" s="241"/>
      <c r="T248" s="242"/>
      <c r="AT248" s="243" t="s">
        <v>249</v>
      </c>
      <c r="AU248" s="243" t="s">
        <v>81</v>
      </c>
      <c r="AV248" s="12" t="s">
        <v>81</v>
      </c>
      <c r="AW248" s="12" t="s">
        <v>33</v>
      </c>
      <c r="AX248" s="12" t="s">
        <v>72</v>
      </c>
      <c r="AY248" s="243" t="s">
        <v>236</v>
      </c>
    </row>
    <row r="249" s="1" customFormat="1" ht="16.5" customHeight="1">
      <c r="B249" s="39"/>
      <c r="C249" s="217" t="s">
        <v>436</v>
      </c>
      <c r="D249" s="217" t="s">
        <v>238</v>
      </c>
      <c r="E249" s="218" t="s">
        <v>251</v>
      </c>
      <c r="F249" s="219" t="s">
        <v>252</v>
      </c>
      <c r="G249" s="220" t="s">
        <v>241</v>
      </c>
      <c r="H249" s="221">
        <v>148.274</v>
      </c>
      <c r="I249" s="222"/>
      <c r="J249" s="223">
        <f>ROUND(I249*H249,2)</f>
        <v>0</v>
      </c>
      <c r="K249" s="219" t="s">
        <v>19</v>
      </c>
      <c r="L249" s="44"/>
      <c r="M249" s="224" t="s">
        <v>19</v>
      </c>
      <c r="N249" s="225" t="s">
        <v>43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243</v>
      </c>
      <c r="AT249" s="18" t="s">
        <v>238</v>
      </c>
      <c r="AU249" s="18" t="s">
        <v>81</v>
      </c>
      <c r="AY249" s="18" t="s">
        <v>236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79</v>
      </c>
      <c r="BK249" s="228">
        <f>ROUND(I249*H249,2)</f>
        <v>0</v>
      </c>
      <c r="BL249" s="18" t="s">
        <v>243</v>
      </c>
      <c r="BM249" s="18" t="s">
        <v>3287</v>
      </c>
    </row>
    <row r="250" s="1" customFormat="1">
      <c r="B250" s="39"/>
      <c r="C250" s="40"/>
      <c r="D250" s="229" t="s">
        <v>245</v>
      </c>
      <c r="E250" s="40"/>
      <c r="F250" s="230" t="s">
        <v>252</v>
      </c>
      <c r="G250" s="40"/>
      <c r="H250" s="40"/>
      <c r="I250" s="144"/>
      <c r="J250" s="40"/>
      <c r="K250" s="40"/>
      <c r="L250" s="44"/>
      <c r="M250" s="231"/>
      <c r="N250" s="80"/>
      <c r="O250" s="80"/>
      <c r="P250" s="80"/>
      <c r="Q250" s="80"/>
      <c r="R250" s="80"/>
      <c r="S250" s="80"/>
      <c r="T250" s="81"/>
      <c r="AT250" s="18" t="s">
        <v>245</v>
      </c>
      <c r="AU250" s="18" t="s">
        <v>81</v>
      </c>
    </row>
    <row r="251" s="13" customFormat="1">
      <c r="B251" s="250"/>
      <c r="C251" s="251"/>
      <c r="D251" s="229" t="s">
        <v>249</v>
      </c>
      <c r="E251" s="252" t="s">
        <v>19</v>
      </c>
      <c r="F251" s="253" t="s">
        <v>3218</v>
      </c>
      <c r="G251" s="251"/>
      <c r="H251" s="252" t="s">
        <v>19</v>
      </c>
      <c r="I251" s="254"/>
      <c r="J251" s="251"/>
      <c r="K251" s="251"/>
      <c r="L251" s="255"/>
      <c r="M251" s="256"/>
      <c r="N251" s="257"/>
      <c r="O251" s="257"/>
      <c r="P251" s="257"/>
      <c r="Q251" s="257"/>
      <c r="R251" s="257"/>
      <c r="S251" s="257"/>
      <c r="T251" s="258"/>
      <c r="AT251" s="259" t="s">
        <v>249</v>
      </c>
      <c r="AU251" s="259" t="s">
        <v>81</v>
      </c>
      <c r="AV251" s="13" t="s">
        <v>79</v>
      </c>
      <c r="AW251" s="13" t="s">
        <v>33</v>
      </c>
      <c r="AX251" s="13" t="s">
        <v>72</v>
      </c>
      <c r="AY251" s="259" t="s">
        <v>236</v>
      </c>
    </row>
    <row r="252" s="13" customFormat="1">
      <c r="B252" s="250"/>
      <c r="C252" s="251"/>
      <c r="D252" s="229" t="s">
        <v>249</v>
      </c>
      <c r="E252" s="252" t="s">
        <v>19</v>
      </c>
      <c r="F252" s="253" t="s">
        <v>3219</v>
      </c>
      <c r="G252" s="251"/>
      <c r="H252" s="252" t="s">
        <v>19</v>
      </c>
      <c r="I252" s="254"/>
      <c r="J252" s="251"/>
      <c r="K252" s="251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249</v>
      </c>
      <c r="AU252" s="259" t="s">
        <v>81</v>
      </c>
      <c r="AV252" s="13" t="s">
        <v>79</v>
      </c>
      <c r="AW252" s="13" t="s">
        <v>33</v>
      </c>
      <c r="AX252" s="13" t="s">
        <v>72</v>
      </c>
      <c r="AY252" s="259" t="s">
        <v>236</v>
      </c>
    </row>
    <row r="253" s="12" customFormat="1">
      <c r="B253" s="233"/>
      <c r="C253" s="234"/>
      <c r="D253" s="229" t="s">
        <v>249</v>
      </c>
      <c r="E253" s="235" t="s">
        <v>19</v>
      </c>
      <c r="F253" s="236" t="s">
        <v>3220</v>
      </c>
      <c r="G253" s="234"/>
      <c r="H253" s="237">
        <v>21.827999999999999</v>
      </c>
      <c r="I253" s="238"/>
      <c r="J253" s="234"/>
      <c r="K253" s="234"/>
      <c r="L253" s="239"/>
      <c r="M253" s="240"/>
      <c r="N253" s="241"/>
      <c r="O253" s="241"/>
      <c r="P253" s="241"/>
      <c r="Q253" s="241"/>
      <c r="R253" s="241"/>
      <c r="S253" s="241"/>
      <c r="T253" s="242"/>
      <c r="AT253" s="243" t="s">
        <v>249</v>
      </c>
      <c r="AU253" s="243" t="s">
        <v>81</v>
      </c>
      <c r="AV253" s="12" t="s">
        <v>81</v>
      </c>
      <c r="AW253" s="12" t="s">
        <v>33</v>
      </c>
      <c r="AX253" s="12" t="s">
        <v>72</v>
      </c>
      <c r="AY253" s="243" t="s">
        <v>236</v>
      </c>
    </row>
    <row r="254" s="12" customFormat="1">
      <c r="B254" s="233"/>
      <c r="C254" s="234"/>
      <c r="D254" s="229" t="s">
        <v>249</v>
      </c>
      <c r="E254" s="235" t="s">
        <v>19</v>
      </c>
      <c r="F254" s="236" t="s">
        <v>3221</v>
      </c>
      <c r="G254" s="234"/>
      <c r="H254" s="237">
        <v>5.7000000000000002</v>
      </c>
      <c r="I254" s="238"/>
      <c r="J254" s="234"/>
      <c r="K254" s="234"/>
      <c r="L254" s="239"/>
      <c r="M254" s="240"/>
      <c r="N254" s="241"/>
      <c r="O254" s="241"/>
      <c r="P254" s="241"/>
      <c r="Q254" s="241"/>
      <c r="R254" s="241"/>
      <c r="S254" s="241"/>
      <c r="T254" s="242"/>
      <c r="AT254" s="243" t="s">
        <v>249</v>
      </c>
      <c r="AU254" s="243" t="s">
        <v>81</v>
      </c>
      <c r="AV254" s="12" t="s">
        <v>81</v>
      </c>
      <c r="AW254" s="12" t="s">
        <v>33</v>
      </c>
      <c r="AX254" s="12" t="s">
        <v>72</v>
      </c>
      <c r="AY254" s="243" t="s">
        <v>236</v>
      </c>
    </row>
    <row r="255" s="12" customFormat="1">
      <c r="B255" s="233"/>
      <c r="C255" s="234"/>
      <c r="D255" s="229" t="s">
        <v>249</v>
      </c>
      <c r="E255" s="235" t="s">
        <v>19</v>
      </c>
      <c r="F255" s="236" t="s">
        <v>3222</v>
      </c>
      <c r="G255" s="234"/>
      <c r="H255" s="237">
        <v>1</v>
      </c>
      <c r="I255" s="238"/>
      <c r="J255" s="234"/>
      <c r="K255" s="234"/>
      <c r="L255" s="239"/>
      <c r="M255" s="240"/>
      <c r="N255" s="241"/>
      <c r="O255" s="241"/>
      <c r="P255" s="241"/>
      <c r="Q255" s="241"/>
      <c r="R255" s="241"/>
      <c r="S255" s="241"/>
      <c r="T255" s="242"/>
      <c r="AT255" s="243" t="s">
        <v>249</v>
      </c>
      <c r="AU255" s="243" t="s">
        <v>81</v>
      </c>
      <c r="AV255" s="12" t="s">
        <v>81</v>
      </c>
      <c r="AW255" s="12" t="s">
        <v>33</v>
      </c>
      <c r="AX255" s="12" t="s">
        <v>72</v>
      </c>
      <c r="AY255" s="243" t="s">
        <v>236</v>
      </c>
    </row>
    <row r="256" s="12" customFormat="1">
      <c r="B256" s="233"/>
      <c r="C256" s="234"/>
      <c r="D256" s="229" t="s">
        <v>249</v>
      </c>
      <c r="E256" s="235" t="s">
        <v>19</v>
      </c>
      <c r="F256" s="236" t="s">
        <v>3223</v>
      </c>
      <c r="G256" s="234"/>
      <c r="H256" s="237">
        <v>5.3040000000000003</v>
      </c>
      <c r="I256" s="238"/>
      <c r="J256" s="234"/>
      <c r="K256" s="234"/>
      <c r="L256" s="239"/>
      <c r="M256" s="240"/>
      <c r="N256" s="241"/>
      <c r="O256" s="241"/>
      <c r="P256" s="241"/>
      <c r="Q256" s="241"/>
      <c r="R256" s="241"/>
      <c r="S256" s="241"/>
      <c r="T256" s="242"/>
      <c r="AT256" s="243" t="s">
        <v>249</v>
      </c>
      <c r="AU256" s="243" t="s">
        <v>81</v>
      </c>
      <c r="AV256" s="12" t="s">
        <v>81</v>
      </c>
      <c r="AW256" s="12" t="s">
        <v>33</v>
      </c>
      <c r="AX256" s="12" t="s">
        <v>72</v>
      </c>
      <c r="AY256" s="243" t="s">
        <v>236</v>
      </c>
    </row>
    <row r="257" s="12" customFormat="1">
      <c r="B257" s="233"/>
      <c r="C257" s="234"/>
      <c r="D257" s="229" t="s">
        <v>249</v>
      </c>
      <c r="E257" s="235" t="s">
        <v>19</v>
      </c>
      <c r="F257" s="236" t="s">
        <v>3224</v>
      </c>
      <c r="G257" s="234"/>
      <c r="H257" s="237">
        <v>3.8999999999999999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249</v>
      </c>
      <c r="AU257" s="243" t="s">
        <v>81</v>
      </c>
      <c r="AV257" s="12" t="s">
        <v>81</v>
      </c>
      <c r="AW257" s="12" t="s">
        <v>33</v>
      </c>
      <c r="AX257" s="12" t="s">
        <v>72</v>
      </c>
      <c r="AY257" s="243" t="s">
        <v>236</v>
      </c>
    </row>
    <row r="258" s="13" customFormat="1">
      <c r="B258" s="250"/>
      <c r="C258" s="251"/>
      <c r="D258" s="229" t="s">
        <v>249</v>
      </c>
      <c r="E258" s="252" t="s">
        <v>19</v>
      </c>
      <c r="F258" s="253" t="s">
        <v>3228</v>
      </c>
      <c r="G258" s="251"/>
      <c r="H258" s="252" t="s">
        <v>19</v>
      </c>
      <c r="I258" s="254"/>
      <c r="J258" s="251"/>
      <c r="K258" s="251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249</v>
      </c>
      <c r="AU258" s="259" t="s">
        <v>81</v>
      </c>
      <c r="AV258" s="13" t="s">
        <v>79</v>
      </c>
      <c r="AW258" s="13" t="s">
        <v>33</v>
      </c>
      <c r="AX258" s="13" t="s">
        <v>72</v>
      </c>
      <c r="AY258" s="259" t="s">
        <v>236</v>
      </c>
    </row>
    <row r="259" s="12" customFormat="1">
      <c r="B259" s="233"/>
      <c r="C259" s="234"/>
      <c r="D259" s="229" t="s">
        <v>249</v>
      </c>
      <c r="E259" s="235" t="s">
        <v>19</v>
      </c>
      <c r="F259" s="236" t="s">
        <v>3284</v>
      </c>
      <c r="G259" s="234"/>
      <c r="H259" s="237">
        <v>59.159999999999997</v>
      </c>
      <c r="I259" s="238"/>
      <c r="J259" s="234"/>
      <c r="K259" s="234"/>
      <c r="L259" s="239"/>
      <c r="M259" s="240"/>
      <c r="N259" s="241"/>
      <c r="O259" s="241"/>
      <c r="P259" s="241"/>
      <c r="Q259" s="241"/>
      <c r="R259" s="241"/>
      <c r="S259" s="241"/>
      <c r="T259" s="242"/>
      <c r="AT259" s="243" t="s">
        <v>249</v>
      </c>
      <c r="AU259" s="243" t="s">
        <v>81</v>
      </c>
      <c r="AV259" s="12" t="s">
        <v>81</v>
      </c>
      <c r="AW259" s="12" t="s">
        <v>33</v>
      </c>
      <c r="AX259" s="12" t="s">
        <v>72</v>
      </c>
      <c r="AY259" s="243" t="s">
        <v>236</v>
      </c>
    </row>
    <row r="260" s="13" customFormat="1">
      <c r="B260" s="250"/>
      <c r="C260" s="251"/>
      <c r="D260" s="229" t="s">
        <v>249</v>
      </c>
      <c r="E260" s="252" t="s">
        <v>19</v>
      </c>
      <c r="F260" s="253" t="s">
        <v>3227</v>
      </c>
      <c r="G260" s="251"/>
      <c r="H260" s="252" t="s">
        <v>19</v>
      </c>
      <c r="I260" s="254"/>
      <c r="J260" s="251"/>
      <c r="K260" s="251"/>
      <c r="L260" s="255"/>
      <c r="M260" s="256"/>
      <c r="N260" s="257"/>
      <c r="O260" s="257"/>
      <c r="P260" s="257"/>
      <c r="Q260" s="257"/>
      <c r="R260" s="257"/>
      <c r="S260" s="257"/>
      <c r="T260" s="258"/>
      <c r="AT260" s="259" t="s">
        <v>249</v>
      </c>
      <c r="AU260" s="259" t="s">
        <v>81</v>
      </c>
      <c r="AV260" s="13" t="s">
        <v>79</v>
      </c>
      <c r="AW260" s="13" t="s">
        <v>33</v>
      </c>
      <c r="AX260" s="13" t="s">
        <v>72</v>
      </c>
      <c r="AY260" s="259" t="s">
        <v>236</v>
      </c>
    </row>
    <row r="261" s="13" customFormat="1">
      <c r="B261" s="250"/>
      <c r="C261" s="251"/>
      <c r="D261" s="229" t="s">
        <v>249</v>
      </c>
      <c r="E261" s="252" t="s">
        <v>19</v>
      </c>
      <c r="F261" s="253" t="s">
        <v>3228</v>
      </c>
      <c r="G261" s="251"/>
      <c r="H261" s="252" t="s">
        <v>19</v>
      </c>
      <c r="I261" s="254"/>
      <c r="J261" s="251"/>
      <c r="K261" s="251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249</v>
      </c>
      <c r="AU261" s="259" t="s">
        <v>81</v>
      </c>
      <c r="AV261" s="13" t="s">
        <v>79</v>
      </c>
      <c r="AW261" s="13" t="s">
        <v>33</v>
      </c>
      <c r="AX261" s="13" t="s">
        <v>72</v>
      </c>
      <c r="AY261" s="259" t="s">
        <v>236</v>
      </c>
    </row>
    <row r="262" s="12" customFormat="1">
      <c r="B262" s="233"/>
      <c r="C262" s="234"/>
      <c r="D262" s="229" t="s">
        <v>249</v>
      </c>
      <c r="E262" s="235" t="s">
        <v>19</v>
      </c>
      <c r="F262" s="236" t="s">
        <v>3288</v>
      </c>
      <c r="G262" s="234"/>
      <c r="H262" s="237">
        <v>8.6310000000000002</v>
      </c>
      <c r="I262" s="238"/>
      <c r="J262" s="234"/>
      <c r="K262" s="234"/>
      <c r="L262" s="239"/>
      <c r="M262" s="240"/>
      <c r="N262" s="241"/>
      <c r="O262" s="241"/>
      <c r="P262" s="241"/>
      <c r="Q262" s="241"/>
      <c r="R262" s="241"/>
      <c r="S262" s="241"/>
      <c r="T262" s="242"/>
      <c r="AT262" s="243" t="s">
        <v>249</v>
      </c>
      <c r="AU262" s="243" t="s">
        <v>81</v>
      </c>
      <c r="AV262" s="12" t="s">
        <v>81</v>
      </c>
      <c r="AW262" s="12" t="s">
        <v>33</v>
      </c>
      <c r="AX262" s="12" t="s">
        <v>72</v>
      </c>
      <c r="AY262" s="243" t="s">
        <v>236</v>
      </c>
    </row>
    <row r="263" s="12" customFormat="1">
      <c r="B263" s="233"/>
      <c r="C263" s="234"/>
      <c r="D263" s="229" t="s">
        <v>249</v>
      </c>
      <c r="E263" s="235" t="s">
        <v>19</v>
      </c>
      <c r="F263" s="236" t="s">
        <v>3289</v>
      </c>
      <c r="G263" s="234"/>
      <c r="H263" s="237">
        <v>18.831</v>
      </c>
      <c r="I263" s="238"/>
      <c r="J263" s="234"/>
      <c r="K263" s="234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249</v>
      </c>
      <c r="AU263" s="243" t="s">
        <v>81</v>
      </c>
      <c r="AV263" s="12" t="s">
        <v>81</v>
      </c>
      <c r="AW263" s="12" t="s">
        <v>33</v>
      </c>
      <c r="AX263" s="12" t="s">
        <v>72</v>
      </c>
      <c r="AY263" s="243" t="s">
        <v>236</v>
      </c>
    </row>
    <row r="264" s="13" customFormat="1">
      <c r="B264" s="250"/>
      <c r="C264" s="251"/>
      <c r="D264" s="229" t="s">
        <v>249</v>
      </c>
      <c r="E264" s="252" t="s">
        <v>19</v>
      </c>
      <c r="F264" s="253" t="s">
        <v>3202</v>
      </c>
      <c r="G264" s="251"/>
      <c r="H264" s="252" t="s">
        <v>19</v>
      </c>
      <c r="I264" s="254"/>
      <c r="J264" s="251"/>
      <c r="K264" s="251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249</v>
      </c>
      <c r="AU264" s="259" t="s">
        <v>81</v>
      </c>
      <c r="AV264" s="13" t="s">
        <v>79</v>
      </c>
      <c r="AW264" s="13" t="s">
        <v>33</v>
      </c>
      <c r="AX264" s="13" t="s">
        <v>72</v>
      </c>
      <c r="AY264" s="259" t="s">
        <v>236</v>
      </c>
    </row>
    <row r="265" s="13" customFormat="1">
      <c r="B265" s="250"/>
      <c r="C265" s="251"/>
      <c r="D265" s="229" t="s">
        <v>249</v>
      </c>
      <c r="E265" s="252" t="s">
        <v>19</v>
      </c>
      <c r="F265" s="253" t="s">
        <v>3203</v>
      </c>
      <c r="G265" s="251"/>
      <c r="H265" s="252" t="s">
        <v>19</v>
      </c>
      <c r="I265" s="254"/>
      <c r="J265" s="251"/>
      <c r="K265" s="251"/>
      <c r="L265" s="255"/>
      <c r="M265" s="256"/>
      <c r="N265" s="257"/>
      <c r="O265" s="257"/>
      <c r="P265" s="257"/>
      <c r="Q265" s="257"/>
      <c r="R265" s="257"/>
      <c r="S265" s="257"/>
      <c r="T265" s="258"/>
      <c r="AT265" s="259" t="s">
        <v>249</v>
      </c>
      <c r="AU265" s="259" t="s">
        <v>81</v>
      </c>
      <c r="AV265" s="13" t="s">
        <v>79</v>
      </c>
      <c r="AW265" s="13" t="s">
        <v>33</v>
      </c>
      <c r="AX265" s="13" t="s">
        <v>72</v>
      </c>
      <c r="AY265" s="259" t="s">
        <v>236</v>
      </c>
    </row>
    <row r="266" s="13" customFormat="1">
      <c r="B266" s="250"/>
      <c r="C266" s="251"/>
      <c r="D266" s="229" t="s">
        <v>249</v>
      </c>
      <c r="E266" s="252" t="s">
        <v>19</v>
      </c>
      <c r="F266" s="253" t="s">
        <v>3290</v>
      </c>
      <c r="G266" s="251"/>
      <c r="H266" s="252" t="s">
        <v>19</v>
      </c>
      <c r="I266" s="254"/>
      <c r="J266" s="251"/>
      <c r="K266" s="251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249</v>
      </c>
      <c r="AU266" s="259" t="s">
        <v>81</v>
      </c>
      <c r="AV266" s="13" t="s">
        <v>79</v>
      </c>
      <c r="AW266" s="13" t="s">
        <v>33</v>
      </c>
      <c r="AX266" s="13" t="s">
        <v>72</v>
      </c>
      <c r="AY266" s="259" t="s">
        <v>236</v>
      </c>
    </row>
    <row r="267" s="12" customFormat="1">
      <c r="B267" s="233"/>
      <c r="C267" s="234"/>
      <c r="D267" s="229" t="s">
        <v>249</v>
      </c>
      <c r="E267" s="235" t="s">
        <v>19</v>
      </c>
      <c r="F267" s="236" t="s">
        <v>3205</v>
      </c>
      <c r="G267" s="234"/>
      <c r="H267" s="237">
        <v>5.5199999999999996</v>
      </c>
      <c r="I267" s="238"/>
      <c r="J267" s="234"/>
      <c r="K267" s="234"/>
      <c r="L267" s="239"/>
      <c r="M267" s="240"/>
      <c r="N267" s="241"/>
      <c r="O267" s="241"/>
      <c r="P267" s="241"/>
      <c r="Q267" s="241"/>
      <c r="R267" s="241"/>
      <c r="S267" s="241"/>
      <c r="T267" s="242"/>
      <c r="AT267" s="243" t="s">
        <v>249</v>
      </c>
      <c r="AU267" s="243" t="s">
        <v>81</v>
      </c>
      <c r="AV267" s="12" t="s">
        <v>81</v>
      </c>
      <c r="AW267" s="12" t="s">
        <v>33</v>
      </c>
      <c r="AX267" s="12" t="s">
        <v>72</v>
      </c>
      <c r="AY267" s="243" t="s">
        <v>236</v>
      </c>
    </row>
    <row r="268" s="12" customFormat="1">
      <c r="B268" s="233"/>
      <c r="C268" s="234"/>
      <c r="D268" s="229" t="s">
        <v>249</v>
      </c>
      <c r="E268" s="235" t="s">
        <v>19</v>
      </c>
      <c r="F268" s="236" t="s">
        <v>3206</v>
      </c>
      <c r="G268" s="234"/>
      <c r="H268" s="237">
        <v>7.7000000000000002</v>
      </c>
      <c r="I268" s="238"/>
      <c r="J268" s="234"/>
      <c r="K268" s="234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249</v>
      </c>
      <c r="AU268" s="243" t="s">
        <v>81</v>
      </c>
      <c r="AV268" s="12" t="s">
        <v>81</v>
      </c>
      <c r="AW268" s="12" t="s">
        <v>33</v>
      </c>
      <c r="AX268" s="12" t="s">
        <v>72</v>
      </c>
      <c r="AY268" s="243" t="s">
        <v>236</v>
      </c>
    </row>
    <row r="269" s="12" customFormat="1">
      <c r="B269" s="233"/>
      <c r="C269" s="234"/>
      <c r="D269" s="229" t="s">
        <v>249</v>
      </c>
      <c r="E269" s="235" t="s">
        <v>19</v>
      </c>
      <c r="F269" s="236" t="s">
        <v>3207</v>
      </c>
      <c r="G269" s="234"/>
      <c r="H269" s="237">
        <v>1.2</v>
      </c>
      <c r="I269" s="238"/>
      <c r="J269" s="234"/>
      <c r="K269" s="234"/>
      <c r="L269" s="239"/>
      <c r="M269" s="240"/>
      <c r="N269" s="241"/>
      <c r="O269" s="241"/>
      <c r="P269" s="241"/>
      <c r="Q269" s="241"/>
      <c r="R269" s="241"/>
      <c r="S269" s="241"/>
      <c r="T269" s="242"/>
      <c r="AT269" s="243" t="s">
        <v>249</v>
      </c>
      <c r="AU269" s="243" t="s">
        <v>81</v>
      </c>
      <c r="AV269" s="12" t="s">
        <v>81</v>
      </c>
      <c r="AW269" s="12" t="s">
        <v>33</v>
      </c>
      <c r="AX269" s="12" t="s">
        <v>72</v>
      </c>
      <c r="AY269" s="243" t="s">
        <v>236</v>
      </c>
    </row>
    <row r="270" s="12" customFormat="1">
      <c r="B270" s="233"/>
      <c r="C270" s="234"/>
      <c r="D270" s="229" t="s">
        <v>249</v>
      </c>
      <c r="E270" s="235" t="s">
        <v>19</v>
      </c>
      <c r="F270" s="236" t="s">
        <v>3208</v>
      </c>
      <c r="G270" s="234"/>
      <c r="H270" s="237">
        <v>6</v>
      </c>
      <c r="I270" s="238"/>
      <c r="J270" s="234"/>
      <c r="K270" s="234"/>
      <c r="L270" s="239"/>
      <c r="M270" s="240"/>
      <c r="N270" s="241"/>
      <c r="O270" s="241"/>
      <c r="P270" s="241"/>
      <c r="Q270" s="241"/>
      <c r="R270" s="241"/>
      <c r="S270" s="241"/>
      <c r="T270" s="242"/>
      <c r="AT270" s="243" t="s">
        <v>249</v>
      </c>
      <c r="AU270" s="243" t="s">
        <v>81</v>
      </c>
      <c r="AV270" s="12" t="s">
        <v>81</v>
      </c>
      <c r="AW270" s="12" t="s">
        <v>33</v>
      </c>
      <c r="AX270" s="12" t="s">
        <v>72</v>
      </c>
      <c r="AY270" s="243" t="s">
        <v>236</v>
      </c>
    </row>
    <row r="271" s="13" customFormat="1">
      <c r="B271" s="250"/>
      <c r="C271" s="251"/>
      <c r="D271" s="229" t="s">
        <v>249</v>
      </c>
      <c r="E271" s="252" t="s">
        <v>19</v>
      </c>
      <c r="F271" s="253" t="s">
        <v>3209</v>
      </c>
      <c r="G271" s="251"/>
      <c r="H271" s="252" t="s">
        <v>19</v>
      </c>
      <c r="I271" s="254"/>
      <c r="J271" s="251"/>
      <c r="K271" s="251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249</v>
      </c>
      <c r="AU271" s="259" t="s">
        <v>81</v>
      </c>
      <c r="AV271" s="13" t="s">
        <v>79</v>
      </c>
      <c r="AW271" s="13" t="s">
        <v>33</v>
      </c>
      <c r="AX271" s="13" t="s">
        <v>72</v>
      </c>
      <c r="AY271" s="259" t="s">
        <v>236</v>
      </c>
    </row>
    <row r="272" s="12" customFormat="1">
      <c r="B272" s="233"/>
      <c r="C272" s="234"/>
      <c r="D272" s="229" t="s">
        <v>249</v>
      </c>
      <c r="E272" s="235" t="s">
        <v>19</v>
      </c>
      <c r="F272" s="236" t="s">
        <v>3210</v>
      </c>
      <c r="G272" s="234"/>
      <c r="H272" s="237">
        <v>3.5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AT272" s="243" t="s">
        <v>249</v>
      </c>
      <c r="AU272" s="243" t="s">
        <v>81</v>
      </c>
      <c r="AV272" s="12" t="s">
        <v>81</v>
      </c>
      <c r="AW272" s="12" t="s">
        <v>33</v>
      </c>
      <c r="AX272" s="12" t="s">
        <v>72</v>
      </c>
      <c r="AY272" s="243" t="s">
        <v>236</v>
      </c>
    </row>
    <row r="273" s="1" customFormat="1" ht="16.5" customHeight="1">
      <c r="B273" s="39"/>
      <c r="C273" s="217" t="s">
        <v>7</v>
      </c>
      <c r="D273" s="217" t="s">
        <v>238</v>
      </c>
      <c r="E273" s="218" t="s">
        <v>254</v>
      </c>
      <c r="F273" s="219" t="s">
        <v>255</v>
      </c>
      <c r="G273" s="220" t="s">
        <v>256</v>
      </c>
      <c r="H273" s="221">
        <v>266.89299999999997</v>
      </c>
      <c r="I273" s="222"/>
      <c r="J273" s="223">
        <f>ROUND(I273*H273,2)</f>
        <v>0</v>
      </c>
      <c r="K273" s="219" t="s">
        <v>242</v>
      </c>
      <c r="L273" s="44"/>
      <c r="M273" s="224" t="s">
        <v>19</v>
      </c>
      <c r="N273" s="225" t="s">
        <v>43</v>
      </c>
      <c r="O273" s="80"/>
      <c r="P273" s="226">
        <f>O273*H273</f>
        <v>0</v>
      </c>
      <c r="Q273" s="226">
        <v>0</v>
      </c>
      <c r="R273" s="226">
        <f>Q273*H273</f>
        <v>0</v>
      </c>
      <c r="S273" s="226">
        <v>0</v>
      </c>
      <c r="T273" s="227">
        <f>S273*H273</f>
        <v>0</v>
      </c>
      <c r="AR273" s="18" t="s">
        <v>243</v>
      </c>
      <c r="AT273" s="18" t="s">
        <v>238</v>
      </c>
      <c r="AU273" s="18" t="s">
        <v>81</v>
      </c>
      <c r="AY273" s="18" t="s">
        <v>236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8" t="s">
        <v>79</v>
      </c>
      <c r="BK273" s="228">
        <f>ROUND(I273*H273,2)</f>
        <v>0</v>
      </c>
      <c r="BL273" s="18" t="s">
        <v>243</v>
      </c>
      <c r="BM273" s="18" t="s">
        <v>3291</v>
      </c>
    </row>
    <row r="274" s="1" customFormat="1">
      <c r="B274" s="39"/>
      <c r="C274" s="40"/>
      <c r="D274" s="229" t="s">
        <v>245</v>
      </c>
      <c r="E274" s="40"/>
      <c r="F274" s="230" t="s">
        <v>258</v>
      </c>
      <c r="G274" s="40"/>
      <c r="H274" s="40"/>
      <c r="I274" s="144"/>
      <c r="J274" s="40"/>
      <c r="K274" s="40"/>
      <c r="L274" s="44"/>
      <c r="M274" s="231"/>
      <c r="N274" s="80"/>
      <c r="O274" s="80"/>
      <c r="P274" s="80"/>
      <c r="Q274" s="80"/>
      <c r="R274" s="80"/>
      <c r="S274" s="80"/>
      <c r="T274" s="81"/>
      <c r="AT274" s="18" t="s">
        <v>245</v>
      </c>
      <c r="AU274" s="18" t="s">
        <v>81</v>
      </c>
    </row>
    <row r="275" s="12" customFormat="1">
      <c r="B275" s="233"/>
      <c r="C275" s="234"/>
      <c r="D275" s="229" t="s">
        <v>249</v>
      </c>
      <c r="E275" s="235" t="s">
        <v>19</v>
      </c>
      <c r="F275" s="236" t="s">
        <v>3292</v>
      </c>
      <c r="G275" s="234"/>
      <c r="H275" s="237">
        <v>148.274</v>
      </c>
      <c r="I275" s="238"/>
      <c r="J275" s="234"/>
      <c r="K275" s="234"/>
      <c r="L275" s="239"/>
      <c r="M275" s="240"/>
      <c r="N275" s="241"/>
      <c r="O275" s="241"/>
      <c r="P275" s="241"/>
      <c r="Q275" s="241"/>
      <c r="R275" s="241"/>
      <c r="S275" s="241"/>
      <c r="T275" s="242"/>
      <c r="AT275" s="243" t="s">
        <v>249</v>
      </c>
      <c r="AU275" s="243" t="s">
        <v>81</v>
      </c>
      <c r="AV275" s="12" t="s">
        <v>81</v>
      </c>
      <c r="AW275" s="12" t="s">
        <v>33</v>
      </c>
      <c r="AX275" s="12" t="s">
        <v>72</v>
      </c>
      <c r="AY275" s="243" t="s">
        <v>236</v>
      </c>
    </row>
    <row r="276" s="12" customFormat="1">
      <c r="B276" s="233"/>
      <c r="C276" s="234"/>
      <c r="D276" s="229" t="s">
        <v>249</v>
      </c>
      <c r="E276" s="234"/>
      <c r="F276" s="236" t="s">
        <v>3293</v>
      </c>
      <c r="G276" s="234"/>
      <c r="H276" s="237">
        <v>266.89299999999997</v>
      </c>
      <c r="I276" s="238"/>
      <c r="J276" s="234"/>
      <c r="K276" s="234"/>
      <c r="L276" s="239"/>
      <c r="M276" s="240"/>
      <c r="N276" s="241"/>
      <c r="O276" s="241"/>
      <c r="P276" s="241"/>
      <c r="Q276" s="241"/>
      <c r="R276" s="241"/>
      <c r="S276" s="241"/>
      <c r="T276" s="242"/>
      <c r="AT276" s="243" t="s">
        <v>249</v>
      </c>
      <c r="AU276" s="243" t="s">
        <v>81</v>
      </c>
      <c r="AV276" s="12" t="s">
        <v>81</v>
      </c>
      <c r="AW276" s="12" t="s">
        <v>4</v>
      </c>
      <c r="AX276" s="12" t="s">
        <v>79</v>
      </c>
      <c r="AY276" s="243" t="s">
        <v>236</v>
      </c>
    </row>
    <row r="277" s="1" customFormat="1" ht="16.5" customHeight="1">
      <c r="B277" s="39"/>
      <c r="C277" s="217" t="s">
        <v>445</v>
      </c>
      <c r="D277" s="217" t="s">
        <v>238</v>
      </c>
      <c r="E277" s="218" t="s">
        <v>1633</v>
      </c>
      <c r="F277" s="219" t="s">
        <v>1634</v>
      </c>
      <c r="G277" s="220" t="s">
        <v>241</v>
      </c>
      <c r="H277" s="221">
        <v>80.991</v>
      </c>
      <c r="I277" s="222"/>
      <c r="J277" s="223">
        <f>ROUND(I277*H277,2)</f>
        <v>0</v>
      </c>
      <c r="K277" s="219" t="s">
        <v>242</v>
      </c>
      <c r="L277" s="44"/>
      <c r="M277" s="224" t="s">
        <v>19</v>
      </c>
      <c r="N277" s="225" t="s">
        <v>43</v>
      </c>
      <c r="O277" s="80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AR277" s="18" t="s">
        <v>243</v>
      </c>
      <c r="AT277" s="18" t="s">
        <v>238</v>
      </c>
      <c r="AU277" s="18" t="s">
        <v>81</v>
      </c>
      <c r="AY277" s="18" t="s">
        <v>236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79</v>
      </c>
      <c r="BK277" s="228">
        <f>ROUND(I277*H277,2)</f>
        <v>0</v>
      </c>
      <c r="BL277" s="18" t="s">
        <v>243</v>
      </c>
      <c r="BM277" s="18" t="s">
        <v>3294</v>
      </c>
    </row>
    <row r="278" s="1" customFormat="1">
      <c r="B278" s="39"/>
      <c r="C278" s="40"/>
      <c r="D278" s="229" t="s">
        <v>245</v>
      </c>
      <c r="E278" s="40"/>
      <c r="F278" s="230" t="s">
        <v>1636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245</v>
      </c>
      <c r="AU278" s="18" t="s">
        <v>81</v>
      </c>
    </row>
    <row r="279" s="13" customFormat="1">
      <c r="B279" s="250"/>
      <c r="C279" s="251"/>
      <c r="D279" s="229" t="s">
        <v>249</v>
      </c>
      <c r="E279" s="252" t="s">
        <v>19</v>
      </c>
      <c r="F279" s="253" t="s">
        <v>3295</v>
      </c>
      <c r="G279" s="251"/>
      <c r="H279" s="252" t="s">
        <v>19</v>
      </c>
      <c r="I279" s="254"/>
      <c r="J279" s="251"/>
      <c r="K279" s="251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249</v>
      </c>
      <c r="AU279" s="259" t="s">
        <v>81</v>
      </c>
      <c r="AV279" s="13" t="s">
        <v>79</v>
      </c>
      <c r="AW279" s="13" t="s">
        <v>33</v>
      </c>
      <c r="AX279" s="13" t="s">
        <v>72</v>
      </c>
      <c r="AY279" s="259" t="s">
        <v>236</v>
      </c>
    </row>
    <row r="280" s="13" customFormat="1">
      <c r="B280" s="250"/>
      <c r="C280" s="251"/>
      <c r="D280" s="229" t="s">
        <v>249</v>
      </c>
      <c r="E280" s="252" t="s">
        <v>19</v>
      </c>
      <c r="F280" s="253" t="s">
        <v>3219</v>
      </c>
      <c r="G280" s="251"/>
      <c r="H280" s="252" t="s">
        <v>19</v>
      </c>
      <c r="I280" s="254"/>
      <c r="J280" s="251"/>
      <c r="K280" s="251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249</v>
      </c>
      <c r="AU280" s="259" t="s">
        <v>81</v>
      </c>
      <c r="AV280" s="13" t="s">
        <v>79</v>
      </c>
      <c r="AW280" s="13" t="s">
        <v>33</v>
      </c>
      <c r="AX280" s="13" t="s">
        <v>72</v>
      </c>
      <c r="AY280" s="259" t="s">
        <v>236</v>
      </c>
    </row>
    <row r="281" s="12" customFormat="1">
      <c r="B281" s="233"/>
      <c r="C281" s="234"/>
      <c r="D281" s="229" t="s">
        <v>249</v>
      </c>
      <c r="E281" s="235" t="s">
        <v>19</v>
      </c>
      <c r="F281" s="236" t="s">
        <v>3296</v>
      </c>
      <c r="G281" s="234"/>
      <c r="H281" s="237">
        <v>19.23</v>
      </c>
      <c r="I281" s="238"/>
      <c r="J281" s="234"/>
      <c r="K281" s="234"/>
      <c r="L281" s="239"/>
      <c r="M281" s="240"/>
      <c r="N281" s="241"/>
      <c r="O281" s="241"/>
      <c r="P281" s="241"/>
      <c r="Q281" s="241"/>
      <c r="R281" s="241"/>
      <c r="S281" s="241"/>
      <c r="T281" s="242"/>
      <c r="AT281" s="243" t="s">
        <v>249</v>
      </c>
      <c r="AU281" s="243" t="s">
        <v>81</v>
      </c>
      <c r="AV281" s="12" t="s">
        <v>81</v>
      </c>
      <c r="AW281" s="12" t="s">
        <v>33</v>
      </c>
      <c r="AX281" s="12" t="s">
        <v>72</v>
      </c>
      <c r="AY281" s="243" t="s">
        <v>236</v>
      </c>
    </row>
    <row r="282" s="13" customFormat="1">
      <c r="B282" s="250"/>
      <c r="C282" s="251"/>
      <c r="D282" s="229" t="s">
        <v>249</v>
      </c>
      <c r="E282" s="252" t="s">
        <v>19</v>
      </c>
      <c r="F282" s="253" t="s">
        <v>3228</v>
      </c>
      <c r="G282" s="251"/>
      <c r="H282" s="252" t="s">
        <v>19</v>
      </c>
      <c r="I282" s="254"/>
      <c r="J282" s="251"/>
      <c r="K282" s="251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249</v>
      </c>
      <c r="AU282" s="259" t="s">
        <v>81</v>
      </c>
      <c r="AV282" s="13" t="s">
        <v>79</v>
      </c>
      <c r="AW282" s="13" t="s">
        <v>33</v>
      </c>
      <c r="AX282" s="13" t="s">
        <v>72</v>
      </c>
      <c r="AY282" s="259" t="s">
        <v>236</v>
      </c>
    </row>
    <row r="283" s="12" customFormat="1">
      <c r="B283" s="233"/>
      <c r="C283" s="234"/>
      <c r="D283" s="229" t="s">
        <v>249</v>
      </c>
      <c r="E283" s="235" t="s">
        <v>19</v>
      </c>
      <c r="F283" s="236" t="s">
        <v>3297</v>
      </c>
      <c r="G283" s="234"/>
      <c r="H283" s="237">
        <v>31.920000000000002</v>
      </c>
      <c r="I283" s="238"/>
      <c r="J283" s="234"/>
      <c r="K283" s="234"/>
      <c r="L283" s="239"/>
      <c r="M283" s="240"/>
      <c r="N283" s="241"/>
      <c r="O283" s="241"/>
      <c r="P283" s="241"/>
      <c r="Q283" s="241"/>
      <c r="R283" s="241"/>
      <c r="S283" s="241"/>
      <c r="T283" s="242"/>
      <c r="AT283" s="243" t="s">
        <v>249</v>
      </c>
      <c r="AU283" s="243" t="s">
        <v>81</v>
      </c>
      <c r="AV283" s="12" t="s">
        <v>81</v>
      </c>
      <c r="AW283" s="12" t="s">
        <v>33</v>
      </c>
      <c r="AX283" s="12" t="s">
        <v>72</v>
      </c>
      <c r="AY283" s="243" t="s">
        <v>236</v>
      </c>
    </row>
    <row r="284" s="13" customFormat="1">
      <c r="B284" s="250"/>
      <c r="C284" s="251"/>
      <c r="D284" s="229" t="s">
        <v>249</v>
      </c>
      <c r="E284" s="252" t="s">
        <v>19</v>
      </c>
      <c r="F284" s="253" t="s">
        <v>3298</v>
      </c>
      <c r="G284" s="251"/>
      <c r="H284" s="252" t="s">
        <v>19</v>
      </c>
      <c r="I284" s="254"/>
      <c r="J284" s="251"/>
      <c r="K284" s="251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249</v>
      </c>
      <c r="AU284" s="259" t="s">
        <v>81</v>
      </c>
      <c r="AV284" s="13" t="s">
        <v>79</v>
      </c>
      <c r="AW284" s="13" t="s">
        <v>33</v>
      </c>
      <c r="AX284" s="13" t="s">
        <v>72</v>
      </c>
      <c r="AY284" s="259" t="s">
        <v>236</v>
      </c>
    </row>
    <row r="285" s="13" customFormat="1">
      <c r="B285" s="250"/>
      <c r="C285" s="251"/>
      <c r="D285" s="229" t="s">
        <v>249</v>
      </c>
      <c r="E285" s="252" t="s">
        <v>19</v>
      </c>
      <c r="F285" s="253" t="s">
        <v>3228</v>
      </c>
      <c r="G285" s="251"/>
      <c r="H285" s="252" t="s">
        <v>19</v>
      </c>
      <c r="I285" s="254"/>
      <c r="J285" s="251"/>
      <c r="K285" s="251"/>
      <c r="L285" s="255"/>
      <c r="M285" s="256"/>
      <c r="N285" s="257"/>
      <c r="O285" s="257"/>
      <c r="P285" s="257"/>
      <c r="Q285" s="257"/>
      <c r="R285" s="257"/>
      <c r="S285" s="257"/>
      <c r="T285" s="258"/>
      <c r="AT285" s="259" t="s">
        <v>249</v>
      </c>
      <c r="AU285" s="259" t="s">
        <v>81</v>
      </c>
      <c r="AV285" s="13" t="s">
        <v>79</v>
      </c>
      <c r="AW285" s="13" t="s">
        <v>33</v>
      </c>
      <c r="AX285" s="13" t="s">
        <v>72</v>
      </c>
      <c r="AY285" s="259" t="s">
        <v>236</v>
      </c>
    </row>
    <row r="286" s="12" customFormat="1">
      <c r="B286" s="233"/>
      <c r="C286" s="234"/>
      <c r="D286" s="229" t="s">
        <v>249</v>
      </c>
      <c r="E286" s="235" t="s">
        <v>19</v>
      </c>
      <c r="F286" s="236" t="s">
        <v>3299</v>
      </c>
      <c r="G286" s="234"/>
      <c r="H286" s="237">
        <v>29.841000000000001</v>
      </c>
      <c r="I286" s="238"/>
      <c r="J286" s="234"/>
      <c r="K286" s="234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249</v>
      </c>
      <c r="AU286" s="243" t="s">
        <v>81</v>
      </c>
      <c r="AV286" s="12" t="s">
        <v>81</v>
      </c>
      <c r="AW286" s="12" t="s">
        <v>33</v>
      </c>
      <c r="AX286" s="12" t="s">
        <v>72</v>
      </c>
      <c r="AY286" s="243" t="s">
        <v>236</v>
      </c>
    </row>
    <row r="287" s="1" customFormat="1" ht="16.5" customHeight="1">
      <c r="B287" s="39"/>
      <c r="C287" s="260" t="s">
        <v>452</v>
      </c>
      <c r="D287" s="260" t="s">
        <v>680</v>
      </c>
      <c r="E287" s="261" t="s">
        <v>3300</v>
      </c>
      <c r="F287" s="262" t="s">
        <v>3301</v>
      </c>
      <c r="G287" s="263" t="s">
        <v>256</v>
      </c>
      <c r="H287" s="264">
        <v>92.069999999999993</v>
      </c>
      <c r="I287" s="265"/>
      <c r="J287" s="266">
        <f>ROUND(I287*H287,2)</f>
        <v>0</v>
      </c>
      <c r="K287" s="262" t="s">
        <v>242</v>
      </c>
      <c r="L287" s="267"/>
      <c r="M287" s="268" t="s">
        <v>19</v>
      </c>
      <c r="N287" s="269" t="s">
        <v>43</v>
      </c>
      <c r="O287" s="80"/>
      <c r="P287" s="226">
        <f>O287*H287</f>
        <v>0</v>
      </c>
      <c r="Q287" s="226">
        <v>1</v>
      </c>
      <c r="R287" s="226">
        <f>Q287*H287</f>
        <v>92.069999999999993</v>
      </c>
      <c r="S287" s="226">
        <v>0</v>
      </c>
      <c r="T287" s="227">
        <f>S287*H287</f>
        <v>0</v>
      </c>
      <c r="AR287" s="18" t="s">
        <v>305</v>
      </c>
      <c r="AT287" s="18" t="s">
        <v>680</v>
      </c>
      <c r="AU287" s="18" t="s">
        <v>81</v>
      </c>
      <c r="AY287" s="18" t="s">
        <v>236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79</v>
      </c>
      <c r="BK287" s="228">
        <f>ROUND(I287*H287,2)</f>
        <v>0</v>
      </c>
      <c r="BL287" s="18" t="s">
        <v>243</v>
      </c>
      <c r="BM287" s="18" t="s">
        <v>3302</v>
      </c>
    </row>
    <row r="288" s="1" customFormat="1">
      <c r="B288" s="39"/>
      <c r="C288" s="40"/>
      <c r="D288" s="229" t="s">
        <v>245</v>
      </c>
      <c r="E288" s="40"/>
      <c r="F288" s="230" t="s">
        <v>3301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245</v>
      </c>
      <c r="AU288" s="18" t="s">
        <v>81</v>
      </c>
    </row>
    <row r="289" s="13" customFormat="1">
      <c r="B289" s="250"/>
      <c r="C289" s="251"/>
      <c r="D289" s="229" t="s">
        <v>249</v>
      </c>
      <c r="E289" s="252" t="s">
        <v>19</v>
      </c>
      <c r="F289" s="253" t="s">
        <v>3295</v>
      </c>
      <c r="G289" s="251"/>
      <c r="H289" s="252" t="s">
        <v>19</v>
      </c>
      <c r="I289" s="254"/>
      <c r="J289" s="251"/>
      <c r="K289" s="251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249</v>
      </c>
      <c r="AU289" s="259" t="s">
        <v>81</v>
      </c>
      <c r="AV289" s="13" t="s">
        <v>79</v>
      </c>
      <c r="AW289" s="13" t="s">
        <v>33</v>
      </c>
      <c r="AX289" s="13" t="s">
        <v>72</v>
      </c>
      <c r="AY289" s="259" t="s">
        <v>236</v>
      </c>
    </row>
    <row r="290" s="13" customFormat="1">
      <c r="B290" s="250"/>
      <c r="C290" s="251"/>
      <c r="D290" s="229" t="s">
        <v>249</v>
      </c>
      <c r="E290" s="252" t="s">
        <v>19</v>
      </c>
      <c r="F290" s="253" t="s">
        <v>3219</v>
      </c>
      <c r="G290" s="251"/>
      <c r="H290" s="252" t="s">
        <v>19</v>
      </c>
      <c r="I290" s="254"/>
      <c r="J290" s="251"/>
      <c r="K290" s="251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249</v>
      </c>
      <c r="AU290" s="259" t="s">
        <v>81</v>
      </c>
      <c r="AV290" s="13" t="s">
        <v>79</v>
      </c>
      <c r="AW290" s="13" t="s">
        <v>33</v>
      </c>
      <c r="AX290" s="13" t="s">
        <v>72</v>
      </c>
      <c r="AY290" s="259" t="s">
        <v>236</v>
      </c>
    </row>
    <row r="291" s="12" customFormat="1">
      <c r="B291" s="233"/>
      <c r="C291" s="234"/>
      <c r="D291" s="229" t="s">
        <v>249</v>
      </c>
      <c r="E291" s="235" t="s">
        <v>19</v>
      </c>
      <c r="F291" s="236" t="s">
        <v>3296</v>
      </c>
      <c r="G291" s="234"/>
      <c r="H291" s="237">
        <v>19.23</v>
      </c>
      <c r="I291" s="238"/>
      <c r="J291" s="234"/>
      <c r="K291" s="234"/>
      <c r="L291" s="239"/>
      <c r="M291" s="240"/>
      <c r="N291" s="241"/>
      <c r="O291" s="241"/>
      <c r="P291" s="241"/>
      <c r="Q291" s="241"/>
      <c r="R291" s="241"/>
      <c r="S291" s="241"/>
      <c r="T291" s="242"/>
      <c r="AT291" s="243" t="s">
        <v>249</v>
      </c>
      <c r="AU291" s="243" t="s">
        <v>81</v>
      </c>
      <c r="AV291" s="12" t="s">
        <v>81</v>
      </c>
      <c r="AW291" s="12" t="s">
        <v>33</v>
      </c>
      <c r="AX291" s="12" t="s">
        <v>72</v>
      </c>
      <c r="AY291" s="243" t="s">
        <v>236</v>
      </c>
    </row>
    <row r="292" s="13" customFormat="1">
      <c r="B292" s="250"/>
      <c r="C292" s="251"/>
      <c r="D292" s="229" t="s">
        <v>249</v>
      </c>
      <c r="E292" s="252" t="s">
        <v>19</v>
      </c>
      <c r="F292" s="253" t="s">
        <v>3228</v>
      </c>
      <c r="G292" s="251"/>
      <c r="H292" s="252" t="s">
        <v>19</v>
      </c>
      <c r="I292" s="254"/>
      <c r="J292" s="251"/>
      <c r="K292" s="251"/>
      <c r="L292" s="255"/>
      <c r="M292" s="256"/>
      <c r="N292" s="257"/>
      <c r="O292" s="257"/>
      <c r="P292" s="257"/>
      <c r="Q292" s="257"/>
      <c r="R292" s="257"/>
      <c r="S292" s="257"/>
      <c r="T292" s="258"/>
      <c r="AT292" s="259" t="s">
        <v>249</v>
      </c>
      <c r="AU292" s="259" t="s">
        <v>81</v>
      </c>
      <c r="AV292" s="13" t="s">
        <v>79</v>
      </c>
      <c r="AW292" s="13" t="s">
        <v>33</v>
      </c>
      <c r="AX292" s="13" t="s">
        <v>72</v>
      </c>
      <c r="AY292" s="259" t="s">
        <v>236</v>
      </c>
    </row>
    <row r="293" s="12" customFormat="1">
      <c r="B293" s="233"/>
      <c r="C293" s="234"/>
      <c r="D293" s="229" t="s">
        <v>249</v>
      </c>
      <c r="E293" s="235" t="s">
        <v>19</v>
      </c>
      <c r="F293" s="236" t="s">
        <v>3297</v>
      </c>
      <c r="G293" s="234"/>
      <c r="H293" s="237">
        <v>31.920000000000002</v>
      </c>
      <c r="I293" s="238"/>
      <c r="J293" s="234"/>
      <c r="K293" s="234"/>
      <c r="L293" s="239"/>
      <c r="M293" s="240"/>
      <c r="N293" s="241"/>
      <c r="O293" s="241"/>
      <c r="P293" s="241"/>
      <c r="Q293" s="241"/>
      <c r="R293" s="241"/>
      <c r="S293" s="241"/>
      <c r="T293" s="242"/>
      <c r="AT293" s="243" t="s">
        <v>249</v>
      </c>
      <c r="AU293" s="243" t="s">
        <v>81</v>
      </c>
      <c r="AV293" s="12" t="s">
        <v>81</v>
      </c>
      <c r="AW293" s="12" t="s">
        <v>33</v>
      </c>
      <c r="AX293" s="12" t="s">
        <v>72</v>
      </c>
      <c r="AY293" s="243" t="s">
        <v>236</v>
      </c>
    </row>
    <row r="294" s="12" customFormat="1">
      <c r="B294" s="233"/>
      <c r="C294" s="234"/>
      <c r="D294" s="229" t="s">
        <v>249</v>
      </c>
      <c r="E294" s="234"/>
      <c r="F294" s="236" t="s">
        <v>3303</v>
      </c>
      <c r="G294" s="234"/>
      <c r="H294" s="237">
        <v>92.069999999999993</v>
      </c>
      <c r="I294" s="238"/>
      <c r="J294" s="234"/>
      <c r="K294" s="234"/>
      <c r="L294" s="239"/>
      <c r="M294" s="240"/>
      <c r="N294" s="241"/>
      <c r="O294" s="241"/>
      <c r="P294" s="241"/>
      <c r="Q294" s="241"/>
      <c r="R294" s="241"/>
      <c r="S294" s="241"/>
      <c r="T294" s="242"/>
      <c r="AT294" s="243" t="s">
        <v>249</v>
      </c>
      <c r="AU294" s="243" t="s">
        <v>81</v>
      </c>
      <c r="AV294" s="12" t="s">
        <v>81</v>
      </c>
      <c r="AW294" s="12" t="s">
        <v>4</v>
      </c>
      <c r="AX294" s="12" t="s">
        <v>79</v>
      </c>
      <c r="AY294" s="243" t="s">
        <v>236</v>
      </c>
    </row>
    <row r="295" s="1" customFormat="1" ht="16.5" customHeight="1">
      <c r="B295" s="39"/>
      <c r="C295" s="217" t="s">
        <v>458</v>
      </c>
      <c r="D295" s="217" t="s">
        <v>238</v>
      </c>
      <c r="E295" s="218" t="s">
        <v>1854</v>
      </c>
      <c r="F295" s="219" t="s">
        <v>1855</v>
      </c>
      <c r="G295" s="220" t="s">
        <v>241</v>
      </c>
      <c r="H295" s="221">
        <v>11.279999999999999</v>
      </c>
      <c r="I295" s="222"/>
      <c r="J295" s="223">
        <f>ROUND(I295*H295,2)</f>
        <v>0</v>
      </c>
      <c r="K295" s="219" t="s">
        <v>242</v>
      </c>
      <c r="L295" s="44"/>
      <c r="M295" s="224" t="s">
        <v>19</v>
      </c>
      <c r="N295" s="225" t="s">
        <v>43</v>
      </c>
      <c r="O295" s="80"/>
      <c r="P295" s="226">
        <f>O295*H295</f>
        <v>0</v>
      </c>
      <c r="Q295" s="226">
        <v>0</v>
      </c>
      <c r="R295" s="226">
        <f>Q295*H295</f>
        <v>0</v>
      </c>
      <c r="S295" s="226">
        <v>0</v>
      </c>
      <c r="T295" s="227">
        <f>S295*H295</f>
        <v>0</v>
      </c>
      <c r="AR295" s="18" t="s">
        <v>243</v>
      </c>
      <c r="AT295" s="18" t="s">
        <v>238</v>
      </c>
      <c r="AU295" s="18" t="s">
        <v>81</v>
      </c>
      <c r="AY295" s="18" t="s">
        <v>236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8" t="s">
        <v>79</v>
      </c>
      <c r="BK295" s="228">
        <f>ROUND(I295*H295,2)</f>
        <v>0</v>
      </c>
      <c r="BL295" s="18" t="s">
        <v>243</v>
      </c>
      <c r="BM295" s="18" t="s">
        <v>3304</v>
      </c>
    </row>
    <row r="296" s="1" customFormat="1">
      <c r="B296" s="39"/>
      <c r="C296" s="40"/>
      <c r="D296" s="229" t="s">
        <v>245</v>
      </c>
      <c r="E296" s="40"/>
      <c r="F296" s="230" t="s">
        <v>1857</v>
      </c>
      <c r="G296" s="40"/>
      <c r="H296" s="40"/>
      <c r="I296" s="144"/>
      <c r="J296" s="40"/>
      <c r="K296" s="40"/>
      <c r="L296" s="44"/>
      <c r="M296" s="231"/>
      <c r="N296" s="80"/>
      <c r="O296" s="80"/>
      <c r="P296" s="80"/>
      <c r="Q296" s="80"/>
      <c r="R296" s="80"/>
      <c r="S296" s="80"/>
      <c r="T296" s="81"/>
      <c r="AT296" s="18" t="s">
        <v>245</v>
      </c>
      <c r="AU296" s="18" t="s">
        <v>81</v>
      </c>
    </row>
    <row r="297" s="13" customFormat="1">
      <c r="B297" s="250"/>
      <c r="C297" s="251"/>
      <c r="D297" s="229" t="s">
        <v>249</v>
      </c>
      <c r="E297" s="252" t="s">
        <v>19</v>
      </c>
      <c r="F297" s="253" t="s">
        <v>3305</v>
      </c>
      <c r="G297" s="251"/>
      <c r="H297" s="252" t="s">
        <v>19</v>
      </c>
      <c r="I297" s="254"/>
      <c r="J297" s="251"/>
      <c r="K297" s="251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249</v>
      </c>
      <c r="AU297" s="259" t="s">
        <v>81</v>
      </c>
      <c r="AV297" s="13" t="s">
        <v>79</v>
      </c>
      <c r="AW297" s="13" t="s">
        <v>33</v>
      </c>
      <c r="AX297" s="13" t="s">
        <v>72</v>
      </c>
      <c r="AY297" s="259" t="s">
        <v>236</v>
      </c>
    </row>
    <row r="298" s="13" customFormat="1">
      <c r="B298" s="250"/>
      <c r="C298" s="251"/>
      <c r="D298" s="229" t="s">
        <v>249</v>
      </c>
      <c r="E298" s="252" t="s">
        <v>19</v>
      </c>
      <c r="F298" s="253" t="s">
        <v>3228</v>
      </c>
      <c r="G298" s="251"/>
      <c r="H298" s="252" t="s">
        <v>19</v>
      </c>
      <c r="I298" s="254"/>
      <c r="J298" s="251"/>
      <c r="K298" s="251"/>
      <c r="L298" s="255"/>
      <c r="M298" s="256"/>
      <c r="N298" s="257"/>
      <c r="O298" s="257"/>
      <c r="P298" s="257"/>
      <c r="Q298" s="257"/>
      <c r="R298" s="257"/>
      <c r="S298" s="257"/>
      <c r="T298" s="258"/>
      <c r="AT298" s="259" t="s">
        <v>249</v>
      </c>
      <c r="AU298" s="259" t="s">
        <v>81</v>
      </c>
      <c r="AV298" s="13" t="s">
        <v>79</v>
      </c>
      <c r="AW298" s="13" t="s">
        <v>33</v>
      </c>
      <c r="AX298" s="13" t="s">
        <v>72</v>
      </c>
      <c r="AY298" s="259" t="s">
        <v>236</v>
      </c>
    </row>
    <row r="299" s="12" customFormat="1">
      <c r="B299" s="233"/>
      <c r="C299" s="234"/>
      <c r="D299" s="229" t="s">
        <v>249</v>
      </c>
      <c r="E299" s="235" t="s">
        <v>19</v>
      </c>
      <c r="F299" s="236" t="s">
        <v>3306</v>
      </c>
      <c r="G299" s="234"/>
      <c r="H299" s="237">
        <v>11.279999999999999</v>
      </c>
      <c r="I299" s="238"/>
      <c r="J299" s="234"/>
      <c r="K299" s="234"/>
      <c r="L299" s="239"/>
      <c r="M299" s="240"/>
      <c r="N299" s="241"/>
      <c r="O299" s="241"/>
      <c r="P299" s="241"/>
      <c r="Q299" s="241"/>
      <c r="R299" s="241"/>
      <c r="S299" s="241"/>
      <c r="T299" s="242"/>
      <c r="AT299" s="243" t="s">
        <v>249</v>
      </c>
      <c r="AU299" s="243" t="s">
        <v>81</v>
      </c>
      <c r="AV299" s="12" t="s">
        <v>81</v>
      </c>
      <c r="AW299" s="12" t="s">
        <v>33</v>
      </c>
      <c r="AX299" s="12" t="s">
        <v>72</v>
      </c>
      <c r="AY299" s="243" t="s">
        <v>236</v>
      </c>
    </row>
    <row r="300" s="1" customFormat="1" ht="16.5" customHeight="1">
      <c r="B300" s="39"/>
      <c r="C300" s="260" t="s">
        <v>463</v>
      </c>
      <c r="D300" s="260" t="s">
        <v>680</v>
      </c>
      <c r="E300" s="261" t="s">
        <v>1917</v>
      </c>
      <c r="F300" s="262" t="s">
        <v>1918</v>
      </c>
      <c r="G300" s="263" t="s">
        <v>256</v>
      </c>
      <c r="H300" s="264">
        <v>22.559999999999999</v>
      </c>
      <c r="I300" s="265"/>
      <c r="J300" s="266">
        <f>ROUND(I300*H300,2)</f>
        <v>0</v>
      </c>
      <c r="K300" s="262" t="s">
        <v>242</v>
      </c>
      <c r="L300" s="267"/>
      <c r="M300" s="268" t="s">
        <v>19</v>
      </c>
      <c r="N300" s="269" t="s">
        <v>43</v>
      </c>
      <c r="O300" s="80"/>
      <c r="P300" s="226">
        <f>O300*H300</f>
        <v>0</v>
      </c>
      <c r="Q300" s="226">
        <v>1</v>
      </c>
      <c r="R300" s="226">
        <f>Q300*H300</f>
        <v>22.559999999999999</v>
      </c>
      <c r="S300" s="226">
        <v>0</v>
      </c>
      <c r="T300" s="227">
        <f>S300*H300</f>
        <v>0</v>
      </c>
      <c r="AR300" s="18" t="s">
        <v>305</v>
      </c>
      <c r="AT300" s="18" t="s">
        <v>680</v>
      </c>
      <c r="AU300" s="18" t="s">
        <v>81</v>
      </c>
      <c r="AY300" s="18" t="s">
        <v>236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8" t="s">
        <v>79</v>
      </c>
      <c r="BK300" s="228">
        <f>ROUND(I300*H300,2)</f>
        <v>0</v>
      </c>
      <c r="BL300" s="18" t="s">
        <v>243</v>
      </c>
      <c r="BM300" s="18" t="s">
        <v>3307</v>
      </c>
    </row>
    <row r="301" s="1" customFormat="1">
      <c r="B301" s="39"/>
      <c r="C301" s="40"/>
      <c r="D301" s="229" t="s">
        <v>245</v>
      </c>
      <c r="E301" s="40"/>
      <c r="F301" s="230" t="s">
        <v>1918</v>
      </c>
      <c r="G301" s="40"/>
      <c r="H301" s="40"/>
      <c r="I301" s="144"/>
      <c r="J301" s="40"/>
      <c r="K301" s="40"/>
      <c r="L301" s="44"/>
      <c r="M301" s="231"/>
      <c r="N301" s="80"/>
      <c r="O301" s="80"/>
      <c r="P301" s="80"/>
      <c r="Q301" s="80"/>
      <c r="R301" s="80"/>
      <c r="S301" s="80"/>
      <c r="T301" s="81"/>
      <c r="AT301" s="18" t="s">
        <v>245</v>
      </c>
      <c r="AU301" s="18" t="s">
        <v>81</v>
      </c>
    </row>
    <row r="302" s="13" customFormat="1">
      <c r="B302" s="250"/>
      <c r="C302" s="251"/>
      <c r="D302" s="229" t="s">
        <v>249</v>
      </c>
      <c r="E302" s="252" t="s">
        <v>19</v>
      </c>
      <c r="F302" s="253" t="s">
        <v>3305</v>
      </c>
      <c r="G302" s="251"/>
      <c r="H302" s="252" t="s">
        <v>19</v>
      </c>
      <c r="I302" s="254"/>
      <c r="J302" s="251"/>
      <c r="K302" s="251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249</v>
      </c>
      <c r="AU302" s="259" t="s">
        <v>81</v>
      </c>
      <c r="AV302" s="13" t="s">
        <v>79</v>
      </c>
      <c r="AW302" s="13" t="s">
        <v>33</v>
      </c>
      <c r="AX302" s="13" t="s">
        <v>72</v>
      </c>
      <c r="AY302" s="259" t="s">
        <v>236</v>
      </c>
    </row>
    <row r="303" s="13" customFormat="1">
      <c r="B303" s="250"/>
      <c r="C303" s="251"/>
      <c r="D303" s="229" t="s">
        <v>249</v>
      </c>
      <c r="E303" s="252" t="s">
        <v>19</v>
      </c>
      <c r="F303" s="253" t="s">
        <v>3228</v>
      </c>
      <c r="G303" s="251"/>
      <c r="H303" s="252" t="s">
        <v>19</v>
      </c>
      <c r="I303" s="254"/>
      <c r="J303" s="251"/>
      <c r="K303" s="251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249</v>
      </c>
      <c r="AU303" s="259" t="s">
        <v>81</v>
      </c>
      <c r="AV303" s="13" t="s">
        <v>79</v>
      </c>
      <c r="AW303" s="13" t="s">
        <v>33</v>
      </c>
      <c r="AX303" s="13" t="s">
        <v>72</v>
      </c>
      <c r="AY303" s="259" t="s">
        <v>236</v>
      </c>
    </row>
    <row r="304" s="12" customFormat="1">
      <c r="B304" s="233"/>
      <c r="C304" s="234"/>
      <c r="D304" s="229" t="s">
        <v>249</v>
      </c>
      <c r="E304" s="235" t="s">
        <v>19</v>
      </c>
      <c r="F304" s="236" t="s">
        <v>3306</v>
      </c>
      <c r="G304" s="234"/>
      <c r="H304" s="237">
        <v>11.279999999999999</v>
      </c>
      <c r="I304" s="238"/>
      <c r="J304" s="234"/>
      <c r="K304" s="234"/>
      <c r="L304" s="239"/>
      <c r="M304" s="240"/>
      <c r="N304" s="241"/>
      <c r="O304" s="241"/>
      <c r="P304" s="241"/>
      <c r="Q304" s="241"/>
      <c r="R304" s="241"/>
      <c r="S304" s="241"/>
      <c r="T304" s="242"/>
      <c r="AT304" s="243" t="s">
        <v>249</v>
      </c>
      <c r="AU304" s="243" t="s">
        <v>81</v>
      </c>
      <c r="AV304" s="12" t="s">
        <v>81</v>
      </c>
      <c r="AW304" s="12" t="s">
        <v>33</v>
      </c>
      <c r="AX304" s="12" t="s">
        <v>72</v>
      </c>
      <c r="AY304" s="243" t="s">
        <v>236</v>
      </c>
    </row>
    <row r="305" s="12" customFormat="1">
      <c r="B305" s="233"/>
      <c r="C305" s="234"/>
      <c r="D305" s="229" t="s">
        <v>249</v>
      </c>
      <c r="E305" s="234"/>
      <c r="F305" s="236" t="s">
        <v>3308</v>
      </c>
      <c r="G305" s="234"/>
      <c r="H305" s="237">
        <v>22.559999999999999</v>
      </c>
      <c r="I305" s="238"/>
      <c r="J305" s="234"/>
      <c r="K305" s="234"/>
      <c r="L305" s="239"/>
      <c r="M305" s="240"/>
      <c r="N305" s="241"/>
      <c r="O305" s="241"/>
      <c r="P305" s="241"/>
      <c r="Q305" s="241"/>
      <c r="R305" s="241"/>
      <c r="S305" s="241"/>
      <c r="T305" s="242"/>
      <c r="AT305" s="243" t="s">
        <v>249</v>
      </c>
      <c r="AU305" s="243" t="s">
        <v>81</v>
      </c>
      <c r="AV305" s="12" t="s">
        <v>81</v>
      </c>
      <c r="AW305" s="12" t="s">
        <v>4</v>
      </c>
      <c r="AX305" s="12" t="s">
        <v>79</v>
      </c>
      <c r="AY305" s="243" t="s">
        <v>236</v>
      </c>
    </row>
    <row r="306" s="11" customFormat="1" ht="22.8" customHeight="1">
      <c r="B306" s="201"/>
      <c r="C306" s="202"/>
      <c r="D306" s="203" t="s">
        <v>71</v>
      </c>
      <c r="E306" s="215" t="s">
        <v>81</v>
      </c>
      <c r="F306" s="215" t="s">
        <v>1925</v>
      </c>
      <c r="G306" s="202"/>
      <c r="H306" s="202"/>
      <c r="I306" s="205"/>
      <c r="J306" s="216">
        <f>BK306</f>
        <v>0</v>
      </c>
      <c r="K306" s="202"/>
      <c r="L306" s="207"/>
      <c r="M306" s="208"/>
      <c r="N306" s="209"/>
      <c r="O306" s="209"/>
      <c r="P306" s="210">
        <f>SUM(P307:P315)</f>
        <v>0</v>
      </c>
      <c r="Q306" s="209"/>
      <c r="R306" s="210">
        <f>SUM(R307:R315)</f>
        <v>0</v>
      </c>
      <c r="S306" s="209"/>
      <c r="T306" s="211">
        <f>SUM(T307:T315)</f>
        <v>0</v>
      </c>
      <c r="AR306" s="212" t="s">
        <v>79</v>
      </c>
      <c r="AT306" s="213" t="s">
        <v>71</v>
      </c>
      <c r="AU306" s="213" t="s">
        <v>79</v>
      </c>
      <c r="AY306" s="212" t="s">
        <v>236</v>
      </c>
      <c r="BK306" s="214">
        <f>SUM(BK307:BK315)</f>
        <v>0</v>
      </c>
    </row>
    <row r="307" s="1" customFormat="1" ht="16.5" customHeight="1">
      <c r="B307" s="39"/>
      <c r="C307" s="217" t="s">
        <v>473</v>
      </c>
      <c r="D307" s="217" t="s">
        <v>238</v>
      </c>
      <c r="E307" s="218" t="s">
        <v>3309</v>
      </c>
      <c r="F307" s="219" t="s">
        <v>3310</v>
      </c>
      <c r="G307" s="220" t="s">
        <v>241</v>
      </c>
      <c r="H307" s="221">
        <v>0.035999999999999997</v>
      </c>
      <c r="I307" s="222"/>
      <c r="J307" s="223">
        <f>ROUND(I307*H307,2)</f>
        <v>0</v>
      </c>
      <c r="K307" s="219" t="s">
        <v>242</v>
      </c>
      <c r="L307" s="44"/>
      <c r="M307" s="224" t="s">
        <v>19</v>
      </c>
      <c r="N307" s="225" t="s">
        <v>43</v>
      </c>
      <c r="O307" s="80"/>
      <c r="P307" s="226">
        <f>O307*H307</f>
        <v>0</v>
      </c>
      <c r="Q307" s="226">
        <v>0</v>
      </c>
      <c r="R307" s="226">
        <f>Q307*H307</f>
        <v>0</v>
      </c>
      <c r="S307" s="226">
        <v>0</v>
      </c>
      <c r="T307" s="227">
        <f>S307*H307</f>
        <v>0</v>
      </c>
      <c r="AR307" s="18" t="s">
        <v>243</v>
      </c>
      <c r="AT307" s="18" t="s">
        <v>238</v>
      </c>
      <c r="AU307" s="18" t="s">
        <v>81</v>
      </c>
      <c r="AY307" s="18" t="s">
        <v>236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79</v>
      </c>
      <c r="BK307" s="228">
        <f>ROUND(I307*H307,2)</f>
        <v>0</v>
      </c>
      <c r="BL307" s="18" t="s">
        <v>243</v>
      </c>
      <c r="BM307" s="18" t="s">
        <v>3311</v>
      </c>
    </row>
    <row r="308" s="1" customFormat="1">
      <c r="B308" s="39"/>
      <c r="C308" s="40"/>
      <c r="D308" s="229" t="s">
        <v>245</v>
      </c>
      <c r="E308" s="40"/>
      <c r="F308" s="230" t="s">
        <v>3312</v>
      </c>
      <c r="G308" s="40"/>
      <c r="H308" s="40"/>
      <c r="I308" s="144"/>
      <c r="J308" s="40"/>
      <c r="K308" s="40"/>
      <c r="L308" s="44"/>
      <c r="M308" s="231"/>
      <c r="N308" s="80"/>
      <c r="O308" s="80"/>
      <c r="P308" s="80"/>
      <c r="Q308" s="80"/>
      <c r="R308" s="80"/>
      <c r="S308" s="80"/>
      <c r="T308" s="81"/>
      <c r="AT308" s="18" t="s">
        <v>245</v>
      </c>
      <c r="AU308" s="18" t="s">
        <v>81</v>
      </c>
    </row>
    <row r="309" s="13" customFormat="1">
      <c r="B309" s="250"/>
      <c r="C309" s="251"/>
      <c r="D309" s="229" t="s">
        <v>249</v>
      </c>
      <c r="E309" s="252" t="s">
        <v>19</v>
      </c>
      <c r="F309" s="253" t="s">
        <v>3228</v>
      </c>
      <c r="G309" s="251"/>
      <c r="H309" s="252" t="s">
        <v>19</v>
      </c>
      <c r="I309" s="254"/>
      <c r="J309" s="251"/>
      <c r="K309" s="251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249</v>
      </c>
      <c r="AU309" s="259" t="s">
        <v>81</v>
      </c>
      <c r="AV309" s="13" t="s">
        <v>79</v>
      </c>
      <c r="AW309" s="13" t="s">
        <v>33</v>
      </c>
      <c r="AX309" s="13" t="s">
        <v>72</v>
      </c>
      <c r="AY309" s="259" t="s">
        <v>236</v>
      </c>
    </row>
    <row r="310" s="12" customFormat="1">
      <c r="B310" s="233"/>
      <c r="C310" s="234"/>
      <c r="D310" s="229" t="s">
        <v>249</v>
      </c>
      <c r="E310" s="235" t="s">
        <v>19</v>
      </c>
      <c r="F310" s="236" t="s">
        <v>3313</v>
      </c>
      <c r="G310" s="234"/>
      <c r="H310" s="237">
        <v>0.035999999999999997</v>
      </c>
      <c r="I310" s="238"/>
      <c r="J310" s="234"/>
      <c r="K310" s="234"/>
      <c r="L310" s="239"/>
      <c r="M310" s="240"/>
      <c r="N310" s="241"/>
      <c r="O310" s="241"/>
      <c r="P310" s="241"/>
      <c r="Q310" s="241"/>
      <c r="R310" s="241"/>
      <c r="S310" s="241"/>
      <c r="T310" s="242"/>
      <c r="AT310" s="243" t="s">
        <v>249</v>
      </c>
      <c r="AU310" s="243" t="s">
        <v>81</v>
      </c>
      <c r="AV310" s="12" t="s">
        <v>81</v>
      </c>
      <c r="AW310" s="12" t="s">
        <v>33</v>
      </c>
      <c r="AX310" s="12" t="s">
        <v>72</v>
      </c>
      <c r="AY310" s="243" t="s">
        <v>236</v>
      </c>
    </row>
    <row r="311" s="1" customFormat="1" ht="16.5" customHeight="1">
      <c r="B311" s="39"/>
      <c r="C311" s="217" t="s">
        <v>480</v>
      </c>
      <c r="D311" s="217" t="s">
        <v>238</v>
      </c>
      <c r="E311" s="218" t="s">
        <v>3314</v>
      </c>
      <c r="F311" s="219" t="s">
        <v>3315</v>
      </c>
      <c r="G311" s="220" t="s">
        <v>241</v>
      </c>
      <c r="H311" s="221">
        <v>0.52800000000000002</v>
      </c>
      <c r="I311" s="222"/>
      <c r="J311" s="223">
        <f>ROUND(I311*H311,2)</f>
        <v>0</v>
      </c>
      <c r="K311" s="219" t="s">
        <v>242</v>
      </c>
      <c r="L311" s="44"/>
      <c r="M311" s="224" t="s">
        <v>19</v>
      </c>
      <c r="N311" s="225" t="s">
        <v>43</v>
      </c>
      <c r="O311" s="80"/>
      <c r="P311" s="226">
        <f>O311*H311</f>
        <v>0</v>
      </c>
      <c r="Q311" s="226">
        <v>0</v>
      </c>
      <c r="R311" s="226">
        <f>Q311*H311</f>
        <v>0</v>
      </c>
      <c r="S311" s="226">
        <v>0</v>
      </c>
      <c r="T311" s="227">
        <f>S311*H311</f>
        <v>0</v>
      </c>
      <c r="AR311" s="18" t="s">
        <v>243</v>
      </c>
      <c r="AT311" s="18" t="s">
        <v>238</v>
      </c>
      <c r="AU311" s="18" t="s">
        <v>81</v>
      </c>
      <c r="AY311" s="18" t="s">
        <v>236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79</v>
      </c>
      <c r="BK311" s="228">
        <f>ROUND(I311*H311,2)</f>
        <v>0</v>
      </c>
      <c r="BL311" s="18" t="s">
        <v>243</v>
      </c>
      <c r="BM311" s="18" t="s">
        <v>3316</v>
      </c>
    </row>
    <row r="312" s="1" customFormat="1">
      <c r="B312" s="39"/>
      <c r="C312" s="40"/>
      <c r="D312" s="229" t="s">
        <v>245</v>
      </c>
      <c r="E312" s="40"/>
      <c r="F312" s="230" t="s">
        <v>3317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245</v>
      </c>
      <c r="AU312" s="18" t="s">
        <v>81</v>
      </c>
    </row>
    <row r="313" s="13" customFormat="1">
      <c r="B313" s="250"/>
      <c r="C313" s="251"/>
      <c r="D313" s="229" t="s">
        <v>249</v>
      </c>
      <c r="E313" s="252" t="s">
        <v>19</v>
      </c>
      <c r="F313" s="253" t="s">
        <v>3228</v>
      </c>
      <c r="G313" s="251"/>
      <c r="H313" s="252" t="s">
        <v>19</v>
      </c>
      <c r="I313" s="254"/>
      <c r="J313" s="251"/>
      <c r="K313" s="251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249</v>
      </c>
      <c r="AU313" s="259" t="s">
        <v>81</v>
      </c>
      <c r="AV313" s="13" t="s">
        <v>79</v>
      </c>
      <c r="AW313" s="13" t="s">
        <v>33</v>
      </c>
      <c r="AX313" s="13" t="s">
        <v>72</v>
      </c>
      <c r="AY313" s="259" t="s">
        <v>236</v>
      </c>
    </row>
    <row r="314" s="13" customFormat="1">
      <c r="B314" s="250"/>
      <c r="C314" s="251"/>
      <c r="D314" s="229" t="s">
        <v>249</v>
      </c>
      <c r="E314" s="252" t="s">
        <v>19</v>
      </c>
      <c r="F314" s="253" t="s">
        <v>3318</v>
      </c>
      <c r="G314" s="251"/>
      <c r="H314" s="252" t="s">
        <v>19</v>
      </c>
      <c r="I314" s="254"/>
      <c r="J314" s="251"/>
      <c r="K314" s="251"/>
      <c r="L314" s="255"/>
      <c r="M314" s="256"/>
      <c r="N314" s="257"/>
      <c r="O314" s="257"/>
      <c r="P314" s="257"/>
      <c r="Q314" s="257"/>
      <c r="R314" s="257"/>
      <c r="S314" s="257"/>
      <c r="T314" s="258"/>
      <c r="AT314" s="259" t="s">
        <v>249</v>
      </c>
      <c r="AU314" s="259" t="s">
        <v>81</v>
      </c>
      <c r="AV314" s="13" t="s">
        <v>79</v>
      </c>
      <c r="AW314" s="13" t="s">
        <v>33</v>
      </c>
      <c r="AX314" s="13" t="s">
        <v>72</v>
      </c>
      <c r="AY314" s="259" t="s">
        <v>236</v>
      </c>
    </row>
    <row r="315" s="12" customFormat="1">
      <c r="B315" s="233"/>
      <c r="C315" s="234"/>
      <c r="D315" s="229" t="s">
        <v>249</v>
      </c>
      <c r="E315" s="235" t="s">
        <v>19</v>
      </c>
      <c r="F315" s="236" t="s">
        <v>3319</v>
      </c>
      <c r="G315" s="234"/>
      <c r="H315" s="237">
        <v>0.52800000000000002</v>
      </c>
      <c r="I315" s="238"/>
      <c r="J315" s="234"/>
      <c r="K315" s="234"/>
      <c r="L315" s="239"/>
      <c r="M315" s="240"/>
      <c r="N315" s="241"/>
      <c r="O315" s="241"/>
      <c r="P315" s="241"/>
      <c r="Q315" s="241"/>
      <c r="R315" s="241"/>
      <c r="S315" s="241"/>
      <c r="T315" s="242"/>
      <c r="AT315" s="243" t="s">
        <v>249</v>
      </c>
      <c r="AU315" s="243" t="s">
        <v>81</v>
      </c>
      <c r="AV315" s="12" t="s">
        <v>81</v>
      </c>
      <c r="AW315" s="12" t="s">
        <v>33</v>
      </c>
      <c r="AX315" s="12" t="s">
        <v>72</v>
      </c>
      <c r="AY315" s="243" t="s">
        <v>236</v>
      </c>
    </row>
    <row r="316" s="11" customFormat="1" ht="22.8" customHeight="1">
      <c r="B316" s="201"/>
      <c r="C316" s="202"/>
      <c r="D316" s="203" t="s">
        <v>71</v>
      </c>
      <c r="E316" s="215" t="s">
        <v>101</v>
      </c>
      <c r="F316" s="215" t="s">
        <v>2336</v>
      </c>
      <c r="G316" s="202"/>
      <c r="H316" s="202"/>
      <c r="I316" s="205"/>
      <c r="J316" s="216">
        <f>BK316</f>
        <v>0</v>
      </c>
      <c r="K316" s="202"/>
      <c r="L316" s="207"/>
      <c r="M316" s="208"/>
      <c r="N316" s="209"/>
      <c r="O316" s="209"/>
      <c r="P316" s="210">
        <f>SUM(P317:P365)</f>
        <v>0</v>
      </c>
      <c r="Q316" s="209"/>
      <c r="R316" s="210">
        <f>SUM(R317:R365)</f>
        <v>9.8442625200000009</v>
      </c>
      <c r="S316" s="209"/>
      <c r="T316" s="211">
        <f>SUM(T317:T365)</f>
        <v>0</v>
      </c>
      <c r="AR316" s="212" t="s">
        <v>79</v>
      </c>
      <c r="AT316" s="213" t="s">
        <v>71</v>
      </c>
      <c r="AU316" s="213" t="s">
        <v>79</v>
      </c>
      <c r="AY316" s="212" t="s">
        <v>236</v>
      </c>
      <c r="BK316" s="214">
        <f>SUM(BK317:BK365)</f>
        <v>0</v>
      </c>
    </row>
    <row r="317" s="1" customFormat="1" ht="16.5" customHeight="1">
      <c r="B317" s="39"/>
      <c r="C317" s="217" t="s">
        <v>486</v>
      </c>
      <c r="D317" s="217" t="s">
        <v>238</v>
      </c>
      <c r="E317" s="218" t="s">
        <v>3320</v>
      </c>
      <c r="F317" s="219" t="s">
        <v>3321</v>
      </c>
      <c r="G317" s="220" t="s">
        <v>241</v>
      </c>
      <c r="H317" s="221">
        <v>2.1230000000000002</v>
      </c>
      <c r="I317" s="222"/>
      <c r="J317" s="223">
        <f>ROUND(I317*H317,2)</f>
        <v>0</v>
      </c>
      <c r="K317" s="219" t="s">
        <v>242</v>
      </c>
      <c r="L317" s="44"/>
      <c r="M317" s="224" t="s">
        <v>19</v>
      </c>
      <c r="N317" s="225" t="s">
        <v>43</v>
      </c>
      <c r="O317" s="80"/>
      <c r="P317" s="226">
        <f>O317*H317</f>
        <v>0</v>
      </c>
      <c r="Q317" s="226">
        <v>3.11388</v>
      </c>
      <c r="R317" s="226">
        <f>Q317*H317</f>
        <v>6.6107672400000004</v>
      </c>
      <c r="S317" s="226">
        <v>0</v>
      </c>
      <c r="T317" s="227">
        <f>S317*H317</f>
        <v>0</v>
      </c>
      <c r="AR317" s="18" t="s">
        <v>243</v>
      </c>
      <c r="AT317" s="18" t="s">
        <v>238</v>
      </c>
      <c r="AU317" s="18" t="s">
        <v>81</v>
      </c>
      <c r="AY317" s="18" t="s">
        <v>236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79</v>
      </c>
      <c r="BK317" s="228">
        <f>ROUND(I317*H317,2)</f>
        <v>0</v>
      </c>
      <c r="BL317" s="18" t="s">
        <v>243</v>
      </c>
      <c r="BM317" s="18" t="s">
        <v>3322</v>
      </c>
    </row>
    <row r="318" s="1" customFormat="1">
      <c r="B318" s="39"/>
      <c r="C318" s="40"/>
      <c r="D318" s="229" t="s">
        <v>245</v>
      </c>
      <c r="E318" s="40"/>
      <c r="F318" s="230" t="s">
        <v>3323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245</v>
      </c>
      <c r="AU318" s="18" t="s">
        <v>81</v>
      </c>
    </row>
    <row r="319" s="1" customFormat="1">
      <c r="B319" s="39"/>
      <c r="C319" s="40"/>
      <c r="D319" s="229" t="s">
        <v>247</v>
      </c>
      <c r="E319" s="40"/>
      <c r="F319" s="232" t="s">
        <v>3324</v>
      </c>
      <c r="G319" s="40"/>
      <c r="H319" s="40"/>
      <c r="I319" s="144"/>
      <c r="J319" s="40"/>
      <c r="K319" s="40"/>
      <c r="L319" s="44"/>
      <c r="M319" s="231"/>
      <c r="N319" s="80"/>
      <c r="O319" s="80"/>
      <c r="P319" s="80"/>
      <c r="Q319" s="80"/>
      <c r="R319" s="80"/>
      <c r="S319" s="80"/>
      <c r="T319" s="81"/>
      <c r="AT319" s="18" t="s">
        <v>247</v>
      </c>
      <c r="AU319" s="18" t="s">
        <v>81</v>
      </c>
    </row>
    <row r="320" s="13" customFormat="1">
      <c r="B320" s="250"/>
      <c r="C320" s="251"/>
      <c r="D320" s="229" t="s">
        <v>249</v>
      </c>
      <c r="E320" s="252" t="s">
        <v>19</v>
      </c>
      <c r="F320" s="253" t="s">
        <v>3325</v>
      </c>
      <c r="G320" s="251"/>
      <c r="H320" s="252" t="s">
        <v>19</v>
      </c>
      <c r="I320" s="254"/>
      <c r="J320" s="251"/>
      <c r="K320" s="251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249</v>
      </c>
      <c r="AU320" s="259" t="s">
        <v>81</v>
      </c>
      <c r="AV320" s="13" t="s">
        <v>79</v>
      </c>
      <c r="AW320" s="13" t="s">
        <v>33</v>
      </c>
      <c r="AX320" s="13" t="s">
        <v>72</v>
      </c>
      <c r="AY320" s="259" t="s">
        <v>236</v>
      </c>
    </row>
    <row r="321" s="13" customFormat="1">
      <c r="B321" s="250"/>
      <c r="C321" s="251"/>
      <c r="D321" s="229" t="s">
        <v>249</v>
      </c>
      <c r="E321" s="252" t="s">
        <v>19</v>
      </c>
      <c r="F321" s="253" t="s">
        <v>3228</v>
      </c>
      <c r="G321" s="251"/>
      <c r="H321" s="252" t="s">
        <v>19</v>
      </c>
      <c r="I321" s="254"/>
      <c r="J321" s="251"/>
      <c r="K321" s="251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249</v>
      </c>
      <c r="AU321" s="259" t="s">
        <v>81</v>
      </c>
      <c r="AV321" s="13" t="s">
        <v>79</v>
      </c>
      <c r="AW321" s="13" t="s">
        <v>33</v>
      </c>
      <c r="AX321" s="13" t="s">
        <v>72</v>
      </c>
      <c r="AY321" s="259" t="s">
        <v>236</v>
      </c>
    </row>
    <row r="322" s="12" customFormat="1">
      <c r="B322" s="233"/>
      <c r="C322" s="234"/>
      <c r="D322" s="229" t="s">
        <v>249</v>
      </c>
      <c r="E322" s="235" t="s">
        <v>19</v>
      </c>
      <c r="F322" s="236" t="s">
        <v>3326</v>
      </c>
      <c r="G322" s="234"/>
      <c r="H322" s="237">
        <v>2.1230000000000002</v>
      </c>
      <c r="I322" s="238"/>
      <c r="J322" s="234"/>
      <c r="K322" s="234"/>
      <c r="L322" s="239"/>
      <c r="M322" s="240"/>
      <c r="N322" s="241"/>
      <c r="O322" s="241"/>
      <c r="P322" s="241"/>
      <c r="Q322" s="241"/>
      <c r="R322" s="241"/>
      <c r="S322" s="241"/>
      <c r="T322" s="242"/>
      <c r="AT322" s="243" t="s">
        <v>249</v>
      </c>
      <c r="AU322" s="243" t="s">
        <v>81</v>
      </c>
      <c r="AV322" s="12" t="s">
        <v>81</v>
      </c>
      <c r="AW322" s="12" t="s">
        <v>33</v>
      </c>
      <c r="AX322" s="12" t="s">
        <v>72</v>
      </c>
      <c r="AY322" s="243" t="s">
        <v>236</v>
      </c>
    </row>
    <row r="323" s="1" customFormat="1" ht="16.5" customHeight="1">
      <c r="B323" s="39"/>
      <c r="C323" s="217" t="s">
        <v>492</v>
      </c>
      <c r="D323" s="217" t="s">
        <v>238</v>
      </c>
      <c r="E323" s="218" t="s">
        <v>3327</v>
      </c>
      <c r="F323" s="219" t="s">
        <v>3328</v>
      </c>
      <c r="G323" s="220" t="s">
        <v>241</v>
      </c>
      <c r="H323" s="221">
        <v>0.54000000000000004</v>
      </c>
      <c r="I323" s="222"/>
      <c r="J323" s="223">
        <f>ROUND(I323*H323,2)</f>
        <v>0</v>
      </c>
      <c r="K323" s="219" t="s">
        <v>242</v>
      </c>
      <c r="L323" s="44"/>
      <c r="M323" s="224" t="s">
        <v>19</v>
      </c>
      <c r="N323" s="225" t="s">
        <v>43</v>
      </c>
      <c r="O323" s="80"/>
      <c r="P323" s="226">
        <f>O323*H323</f>
        <v>0</v>
      </c>
      <c r="Q323" s="226">
        <v>0.36037999999999998</v>
      </c>
      <c r="R323" s="226">
        <f>Q323*H323</f>
        <v>0.19460520000000001</v>
      </c>
      <c r="S323" s="226">
        <v>0</v>
      </c>
      <c r="T323" s="227">
        <f>S323*H323</f>
        <v>0</v>
      </c>
      <c r="AR323" s="18" t="s">
        <v>243</v>
      </c>
      <c r="AT323" s="18" t="s">
        <v>238</v>
      </c>
      <c r="AU323" s="18" t="s">
        <v>81</v>
      </c>
      <c r="AY323" s="18" t="s">
        <v>236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79</v>
      </c>
      <c r="BK323" s="228">
        <f>ROUND(I323*H323,2)</f>
        <v>0</v>
      </c>
      <c r="BL323" s="18" t="s">
        <v>243</v>
      </c>
      <c r="BM323" s="18" t="s">
        <v>3329</v>
      </c>
    </row>
    <row r="324" s="1" customFormat="1">
      <c r="B324" s="39"/>
      <c r="C324" s="40"/>
      <c r="D324" s="229" t="s">
        <v>245</v>
      </c>
      <c r="E324" s="40"/>
      <c r="F324" s="230" t="s">
        <v>3330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245</v>
      </c>
      <c r="AU324" s="18" t="s">
        <v>81</v>
      </c>
    </row>
    <row r="325" s="13" customFormat="1">
      <c r="B325" s="250"/>
      <c r="C325" s="251"/>
      <c r="D325" s="229" t="s">
        <v>249</v>
      </c>
      <c r="E325" s="252" t="s">
        <v>19</v>
      </c>
      <c r="F325" s="253" t="s">
        <v>3331</v>
      </c>
      <c r="G325" s="251"/>
      <c r="H325" s="252" t="s">
        <v>19</v>
      </c>
      <c r="I325" s="254"/>
      <c r="J325" s="251"/>
      <c r="K325" s="251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249</v>
      </c>
      <c r="AU325" s="259" t="s">
        <v>81</v>
      </c>
      <c r="AV325" s="13" t="s">
        <v>79</v>
      </c>
      <c r="AW325" s="13" t="s">
        <v>33</v>
      </c>
      <c r="AX325" s="13" t="s">
        <v>72</v>
      </c>
      <c r="AY325" s="259" t="s">
        <v>236</v>
      </c>
    </row>
    <row r="326" s="13" customFormat="1">
      <c r="B326" s="250"/>
      <c r="C326" s="251"/>
      <c r="D326" s="229" t="s">
        <v>249</v>
      </c>
      <c r="E326" s="252" t="s">
        <v>19</v>
      </c>
      <c r="F326" s="253" t="s">
        <v>3203</v>
      </c>
      <c r="G326" s="251"/>
      <c r="H326" s="252" t="s">
        <v>19</v>
      </c>
      <c r="I326" s="254"/>
      <c r="J326" s="251"/>
      <c r="K326" s="251"/>
      <c r="L326" s="255"/>
      <c r="M326" s="256"/>
      <c r="N326" s="257"/>
      <c r="O326" s="257"/>
      <c r="P326" s="257"/>
      <c r="Q326" s="257"/>
      <c r="R326" s="257"/>
      <c r="S326" s="257"/>
      <c r="T326" s="258"/>
      <c r="AT326" s="259" t="s">
        <v>249</v>
      </c>
      <c r="AU326" s="259" t="s">
        <v>81</v>
      </c>
      <c r="AV326" s="13" t="s">
        <v>79</v>
      </c>
      <c r="AW326" s="13" t="s">
        <v>33</v>
      </c>
      <c r="AX326" s="13" t="s">
        <v>72</v>
      </c>
      <c r="AY326" s="259" t="s">
        <v>236</v>
      </c>
    </row>
    <row r="327" s="13" customFormat="1">
      <c r="B327" s="250"/>
      <c r="C327" s="251"/>
      <c r="D327" s="229" t="s">
        <v>249</v>
      </c>
      <c r="E327" s="252" t="s">
        <v>19</v>
      </c>
      <c r="F327" s="253" t="s">
        <v>3204</v>
      </c>
      <c r="G327" s="251"/>
      <c r="H327" s="252" t="s">
        <v>19</v>
      </c>
      <c r="I327" s="254"/>
      <c r="J327" s="251"/>
      <c r="K327" s="251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249</v>
      </c>
      <c r="AU327" s="259" t="s">
        <v>81</v>
      </c>
      <c r="AV327" s="13" t="s">
        <v>79</v>
      </c>
      <c r="AW327" s="13" t="s">
        <v>33</v>
      </c>
      <c r="AX327" s="13" t="s">
        <v>72</v>
      </c>
      <c r="AY327" s="259" t="s">
        <v>236</v>
      </c>
    </row>
    <row r="328" s="12" customFormat="1">
      <c r="B328" s="233"/>
      <c r="C328" s="234"/>
      <c r="D328" s="229" t="s">
        <v>249</v>
      </c>
      <c r="E328" s="235" t="s">
        <v>19</v>
      </c>
      <c r="F328" s="236" t="s">
        <v>3332</v>
      </c>
      <c r="G328" s="234"/>
      <c r="H328" s="237">
        <v>0.54000000000000004</v>
      </c>
      <c r="I328" s="238"/>
      <c r="J328" s="234"/>
      <c r="K328" s="234"/>
      <c r="L328" s="239"/>
      <c r="M328" s="240"/>
      <c r="N328" s="241"/>
      <c r="O328" s="241"/>
      <c r="P328" s="241"/>
      <c r="Q328" s="241"/>
      <c r="R328" s="241"/>
      <c r="S328" s="241"/>
      <c r="T328" s="242"/>
      <c r="AT328" s="243" t="s">
        <v>249</v>
      </c>
      <c r="AU328" s="243" t="s">
        <v>81</v>
      </c>
      <c r="AV328" s="12" t="s">
        <v>81</v>
      </c>
      <c r="AW328" s="12" t="s">
        <v>33</v>
      </c>
      <c r="AX328" s="12" t="s">
        <v>72</v>
      </c>
      <c r="AY328" s="243" t="s">
        <v>236</v>
      </c>
    </row>
    <row r="329" s="1" customFormat="1" ht="16.5" customHeight="1">
      <c r="B329" s="39"/>
      <c r="C329" s="260" t="s">
        <v>498</v>
      </c>
      <c r="D329" s="260" t="s">
        <v>680</v>
      </c>
      <c r="E329" s="261" t="s">
        <v>3333</v>
      </c>
      <c r="F329" s="262" t="s">
        <v>3334</v>
      </c>
      <c r="G329" s="263" t="s">
        <v>256</v>
      </c>
      <c r="H329" s="264">
        <v>1.458</v>
      </c>
      <c r="I329" s="265"/>
      <c r="J329" s="266">
        <f>ROUND(I329*H329,2)</f>
        <v>0</v>
      </c>
      <c r="K329" s="262" t="s">
        <v>19</v>
      </c>
      <c r="L329" s="267"/>
      <c r="M329" s="268" t="s">
        <v>19</v>
      </c>
      <c r="N329" s="269" t="s">
        <v>43</v>
      </c>
      <c r="O329" s="80"/>
      <c r="P329" s="226">
        <f>O329*H329</f>
        <v>0</v>
      </c>
      <c r="Q329" s="226">
        <v>1</v>
      </c>
      <c r="R329" s="226">
        <f>Q329*H329</f>
        <v>1.458</v>
      </c>
      <c r="S329" s="226">
        <v>0</v>
      </c>
      <c r="T329" s="227">
        <f>S329*H329</f>
        <v>0</v>
      </c>
      <c r="AR329" s="18" t="s">
        <v>305</v>
      </c>
      <c r="AT329" s="18" t="s">
        <v>680</v>
      </c>
      <c r="AU329" s="18" t="s">
        <v>81</v>
      </c>
      <c r="AY329" s="18" t="s">
        <v>236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79</v>
      </c>
      <c r="BK329" s="228">
        <f>ROUND(I329*H329,2)</f>
        <v>0</v>
      </c>
      <c r="BL329" s="18" t="s">
        <v>243</v>
      </c>
      <c r="BM329" s="18" t="s">
        <v>3335</v>
      </c>
    </row>
    <row r="330" s="1" customFormat="1">
      <c r="B330" s="39"/>
      <c r="C330" s="40"/>
      <c r="D330" s="229" t="s">
        <v>245</v>
      </c>
      <c r="E330" s="40"/>
      <c r="F330" s="230" t="s">
        <v>3334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245</v>
      </c>
      <c r="AU330" s="18" t="s">
        <v>81</v>
      </c>
    </row>
    <row r="331" s="13" customFormat="1">
      <c r="B331" s="250"/>
      <c r="C331" s="251"/>
      <c r="D331" s="229" t="s">
        <v>249</v>
      </c>
      <c r="E331" s="252" t="s">
        <v>19</v>
      </c>
      <c r="F331" s="253" t="s">
        <v>3331</v>
      </c>
      <c r="G331" s="251"/>
      <c r="H331" s="252" t="s">
        <v>19</v>
      </c>
      <c r="I331" s="254"/>
      <c r="J331" s="251"/>
      <c r="K331" s="251"/>
      <c r="L331" s="255"/>
      <c r="M331" s="256"/>
      <c r="N331" s="257"/>
      <c r="O331" s="257"/>
      <c r="P331" s="257"/>
      <c r="Q331" s="257"/>
      <c r="R331" s="257"/>
      <c r="S331" s="257"/>
      <c r="T331" s="258"/>
      <c r="AT331" s="259" t="s">
        <v>249</v>
      </c>
      <c r="AU331" s="259" t="s">
        <v>81</v>
      </c>
      <c r="AV331" s="13" t="s">
        <v>79</v>
      </c>
      <c r="AW331" s="13" t="s">
        <v>33</v>
      </c>
      <c r="AX331" s="13" t="s">
        <v>72</v>
      </c>
      <c r="AY331" s="259" t="s">
        <v>236</v>
      </c>
    </row>
    <row r="332" s="13" customFormat="1">
      <c r="B332" s="250"/>
      <c r="C332" s="251"/>
      <c r="D332" s="229" t="s">
        <v>249</v>
      </c>
      <c r="E332" s="252" t="s">
        <v>19</v>
      </c>
      <c r="F332" s="253" t="s">
        <v>3203</v>
      </c>
      <c r="G332" s="251"/>
      <c r="H332" s="252" t="s">
        <v>19</v>
      </c>
      <c r="I332" s="254"/>
      <c r="J332" s="251"/>
      <c r="K332" s="251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249</v>
      </c>
      <c r="AU332" s="259" t="s">
        <v>81</v>
      </c>
      <c r="AV332" s="13" t="s">
        <v>79</v>
      </c>
      <c r="AW332" s="13" t="s">
        <v>33</v>
      </c>
      <c r="AX332" s="13" t="s">
        <v>72</v>
      </c>
      <c r="AY332" s="259" t="s">
        <v>236</v>
      </c>
    </row>
    <row r="333" s="13" customFormat="1">
      <c r="B333" s="250"/>
      <c r="C333" s="251"/>
      <c r="D333" s="229" t="s">
        <v>249</v>
      </c>
      <c r="E333" s="252" t="s">
        <v>19</v>
      </c>
      <c r="F333" s="253" t="s">
        <v>3204</v>
      </c>
      <c r="G333" s="251"/>
      <c r="H333" s="252" t="s">
        <v>19</v>
      </c>
      <c r="I333" s="254"/>
      <c r="J333" s="251"/>
      <c r="K333" s="251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249</v>
      </c>
      <c r="AU333" s="259" t="s">
        <v>81</v>
      </c>
      <c r="AV333" s="13" t="s">
        <v>79</v>
      </c>
      <c r="AW333" s="13" t="s">
        <v>33</v>
      </c>
      <c r="AX333" s="13" t="s">
        <v>72</v>
      </c>
      <c r="AY333" s="259" t="s">
        <v>236</v>
      </c>
    </row>
    <row r="334" s="12" customFormat="1">
      <c r="B334" s="233"/>
      <c r="C334" s="234"/>
      <c r="D334" s="229" t="s">
        <v>249</v>
      </c>
      <c r="E334" s="235" t="s">
        <v>19</v>
      </c>
      <c r="F334" s="236" t="s">
        <v>3332</v>
      </c>
      <c r="G334" s="234"/>
      <c r="H334" s="237">
        <v>0.54000000000000004</v>
      </c>
      <c r="I334" s="238"/>
      <c r="J334" s="234"/>
      <c r="K334" s="234"/>
      <c r="L334" s="239"/>
      <c r="M334" s="240"/>
      <c r="N334" s="241"/>
      <c r="O334" s="241"/>
      <c r="P334" s="241"/>
      <c r="Q334" s="241"/>
      <c r="R334" s="241"/>
      <c r="S334" s="241"/>
      <c r="T334" s="242"/>
      <c r="AT334" s="243" t="s">
        <v>249</v>
      </c>
      <c r="AU334" s="243" t="s">
        <v>81</v>
      </c>
      <c r="AV334" s="12" t="s">
        <v>81</v>
      </c>
      <c r="AW334" s="12" t="s">
        <v>33</v>
      </c>
      <c r="AX334" s="12" t="s">
        <v>72</v>
      </c>
      <c r="AY334" s="243" t="s">
        <v>236</v>
      </c>
    </row>
    <row r="335" s="12" customFormat="1">
      <c r="B335" s="233"/>
      <c r="C335" s="234"/>
      <c r="D335" s="229" t="s">
        <v>249</v>
      </c>
      <c r="E335" s="234"/>
      <c r="F335" s="236" t="s">
        <v>3336</v>
      </c>
      <c r="G335" s="234"/>
      <c r="H335" s="237">
        <v>1.458</v>
      </c>
      <c r="I335" s="238"/>
      <c r="J335" s="234"/>
      <c r="K335" s="234"/>
      <c r="L335" s="239"/>
      <c r="M335" s="240"/>
      <c r="N335" s="241"/>
      <c r="O335" s="241"/>
      <c r="P335" s="241"/>
      <c r="Q335" s="241"/>
      <c r="R335" s="241"/>
      <c r="S335" s="241"/>
      <c r="T335" s="242"/>
      <c r="AT335" s="243" t="s">
        <v>249</v>
      </c>
      <c r="AU335" s="243" t="s">
        <v>81</v>
      </c>
      <c r="AV335" s="12" t="s">
        <v>81</v>
      </c>
      <c r="AW335" s="12" t="s">
        <v>4</v>
      </c>
      <c r="AX335" s="12" t="s">
        <v>79</v>
      </c>
      <c r="AY335" s="243" t="s">
        <v>236</v>
      </c>
    </row>
    <row r="336" s="1" customFormat="1" ht="16.5" customHeight="1">
      <c r="B336" s="39"/>
      <c r="C336" s="217" t="s">
        <v>504</v>
      </c>
      <c r="D336" s="217" t="s">
        <v>238</v>
      </c>
      <c r="E336" s="218" t="s">
        <v>3337</v>
      </c>
      <c r="F336" s="219" t="s">
        <v>3338</v>
      </c>
      <c r="G336" s="220" t="s">
        <v>241</v>
      </c>
      <c r="H336" s="221">
        <v>11.973000000000001</v>
      </c>
      <c r="I336" s="222"/>
      <c r="J336" s="223">
        <f>ROUND(I336*H336,2)</f>
        <v>0</v>
      </c>
      <c r="K336" s="219" t="s">
        <v>242</v>
      </c>
      <c r="L336" s="44"/>
      <c r="M336" s="224" t="s">
        <v>19</v>
      </c>
      <c r="N336" s="225" t="s">
        <v>43</v>
      </c>
      <c r="O336" s="80"/>
      <c r="P336" s="226">
        <f>O336*H336</f>
        <v>0</v>
      </c>
      <c r="Q336" s="226">
        <v>0</v>
      </c>
      <c r="R336" s="226">
        <f>Q336*H336</f>
        <v>0</v>
      </c>
      <c r="S336" s="226">
        <v>0</v>
      </c>
      <c r="T336" s="227">
        <f>S336*H336</f>
        <v>0</v>
      </c>
      <c r="AR336" s="18" t="s">
        <v>243</v>
      </c>
      <c r="AT336" s="18" t="s">
        <v>238</v>
      </c>
      <c r="AU336" s="18" t="s">
        <v>81</v>
      </c>
      <c r="AY336" s="18" t="s">
        <v>236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8" t="s">
        <v>79</v>
      </c>
      <c r="BK336" s="228">
        <f>ROUND(I336*H336,2)</f>
        <v>0</v>
      </c>
      <c r="BL336" s="18" t="s">
        <v>243</v>
      </c>
      <c r="BM336" s="18" t="s">
        <v>3339</v>
      </c>
    </row>
    <row r="337" s="1" customFormat="1">
      <c r="B337" s="39"/>
      <c r="C337" s="40"/>
      <c r="D337" s="229" t="s">
        <v>245</v>
      </c>
      <c r="E337" s="40"/>
      <c r="F337" s="230" t="s">
        <v>3340</v>
      </c>
      <c r="G337" s="40"/>
      <c r="H337" s="40"/>
      <c r="I337" s="144"/>
      <c r="J337" s="40"/>
      <c r="K337" s="40"/>
      <c r="L337" s="44"/>
      <c r="M337" s="231"/>
      <c r="N337" s="80"/>
      <c r="O337" s="80"/>
      <c r="P337" s="80"/>
      <c r="Q337" s="80"/>
      <c r="R337" s="80"/>
      <c r="S337" s="80"/>
      <c r="T337" s="81"/>
      <c r="AT337" s="18" t="s">
        <v>245</v>
      </c>
      <c r="AU337" s="18" t="s">
        <v>81</v>
      </c>
    </row>
    <row r="338" s="13" customFormat="1">
      <c r="B338" s="250"/>
      <c r="C338" s="251"/>
      <c r="D338" s="229" t="s">
        <v>249</v>
      </c>
      <c r="E338" s="252" t="s">
        <v>19</v>
      </c>
      <c r="F338" s="253" t="s">
        <v>3228</v>
      </c>
      <c r="G338" s="251"/>
      <c r="H338" s="252" t="s">
        <v>19</v>
      </c>
      <c r="I338" s="254"/>
      <c r="J338" s="251"/>
      <c r="K338" s="251"/>
      <c r="L338" s="255"/>
      <c r="M338" s="256"/>
      <c r="N338" s="257"/>
      <c r="O338" s="257"/>
      <c r="P338" s="257"/>
      <c r="Q338" s="257"/>
      <c r="R338" s="257"/>
      <c r="S338" s="257"/>
      <c r="T338" s="258"/>
      <c r="AT338" s="259" t="s">
        <v>249</v>
      </c>
      <c r="AU338" s="259" t="s">
        <v>81</v>
      </c>
      <c r="AV338" s="13" t="s">
        <v>79</v>
      </c>
      <c r="AW338" s="13" t="s">
        <v>33</v>
      </c>
      <c r="AX338" s="13" t="s">
        <v>72</v>
      </c>
      <c r="AY338" s="259" t="s">
        <v>236</v>
      </c>
    </row>
    <row r="339" s="12" customFormat="1">
      <c r="B339" s="233"/>
      <c r="C339" s="234"/>
      <c r="D339" s="229" t="s">
        <v>249</v>
      </c>
      <c r="E339" s="235" t="s">
        <v>19</v>
      </c>
      <c r="F339" s="236" t="s">
        <v>3341</v>
      </c>
      <c r="G339" s="234"/>
      <c r="H339" s="237">
        <v>14.096</v>
      </c>
      <c r="I339" s="238"/>
      <c r="J339" s="234"/>
      <c r="K339" s="234"/>
      <c r="L339" s="239"/>
      <c r="M339" s="240"/>
      <c r="N339" s="241"/>
      <c r="O339" s="241"/>
      <c r="P339" s="241"/>
      <c r="Q339" s="241"/>
      <c r="R339" s="241"/>
      <c r="S339" s="241"/>
      <c r="T339" s="242"/>
      <c r="AT339" s="243" t="s">
        <v>249</v>
      </c>
      <c r="AU339" s="243" t="s">
        <v>81</v>
      </c>
      <c r="AV339" s="12" t="s">
        <v>81</v>
      </c>
      <c r="AW339" s="12" t="s">
        <v>33</v>
      </c>
      <c r="AX339" s="12" t="s">
        <v>72</v>
      </c>
      <c r="AY339" s="243" t="s">
        <v>236</v>
      </c>
    </row>
    <row r="340" s="12" customFormat="1">
      <c r="B340" s="233"/>
      <c r="C340" s="234"/>
      <c r="D340" s="229" t="s">
        <v>249</v>
      </c>
      <c r="E340" s="235" t="s">
        <v>19</v>
      </c>
      <c r="F340" s="236" t="s">
        <v>3342</v>
      </c>
      <c r="G340" s="234"/>
      <c r="H340" s="237">
        <v>-2.1230000000000002</v>
      </c>
      <c r="I340" s="238"/>
      <c r="J340" s="234"/>
      <c r="K340" s="234"/>
      <c r="L340" s="239"/>
      <c r="M340" s="240"/>
      <c r="N340" s="241"/>
      <c r="O340" s="241"/>
      <c r="P340" s="241"/>
      <c r="Q340" s="241"/>
      <c r="R340" s="241"/>
      <c r="S340" s="241"/>
      <c r="T340" s="242"/>
      <c r="AT340" s="243" t="s">
        <v>249</v>
      </c>
      <c r="AU340" s="243" t="s">
        <v>81</v>
      </c>
      <c r="AV340" s="12" t="s">
        <v>81</v>
      </c>
      <c r="AW340" s="12" t="s">
        <v>33</v>
      </c>
      <c r="AX340" s="12" t="s">
        <v>72</v>
      </c>
      <c r="AY340" s="243" t="s">
        <v>236</v>
      </c>
    </row>
    <row r="341" s="1" customFormat="1" ht="16.5" customHeight="1">
      <c r="B341" s="39"/>
      <c r="C341" s="217" t="s">
        <v>510</v>
      </c>
      <c r="D341" s="217" t="s">
        <v>238</v>
      </c>
      <c r="E341" s="218" t="s">
        <v>3343</v>
      </c>
      <c r="F341" s="219" t="s">
        <v>3344</v>
      </c>
      <c r="G341" s="220" t="s">
        <v>264</v>
      </c>
      <c r="H341" s="221">
        <v>49.213999999999999</v>
      </c>
      <c r="I341" s="222"/>
      <c r="J341" s="223">
        <f>ROUND(I341*H341,2)</f>
        <v>0</v>
      </c>
      <c r="K341" s="219" t="s">
        <v>242</v>
      </c>
      <c r="L341" s="44"/>
      <c r="M341" s="224" t="s">
        <v>19</v>
      </c>
      <c r="N341" s="225" t="s">
        <v>43</v>
      </c>
      <c r="O341" s="80"/>
      <c r="P341" s="226">
        <f>O341*H341</f>
        <v>0</v>
      </c>
      <c r="Q341" s="226">
        <v>0.00726</v>
      </c>
      <c r="R341" s="226">
        <f>Q341*H341</f>
        <v>0.35729363999999997</v>
      </c>
      <c r="S341" s="226">
        <v>0</v>
      </c>
      <c r="T341" s="227">
        <f>S341*H341</f>
        <v>0</v>
      </c>
      <c r="AR341" s="18" t="s">
        <v>243</v>
      </c>
      <c r="AT341" s="18" t="s">
        <v>238</v>
      </c>
      <c r="AU341" s="18" t="s">
        <v>81</v>
      </c>
      <c r="AY341" s="18" t="s">
        <v>236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79</v>
      </c>
      <c r="BK341" s="228">
        <f>ROUND(I341*H341,2)</f>
        <v>0</v>
      </c>
      <c r="BL341" s="18" t="s">
        <v>243</v>
      </c>
      <c r="BM341" s="18" t="s">
        <v>3345</v>
      </c>
    </row>
    <row r="342" s="1" customFormat="1">
      <c r="B342" s="39"/>
      <c r="C342" s="40"/>
      <c r="D342" s="229" t="s">
        <v>245</v>
      </c>
      <c r="E342" s="40"/>
      <c r="F342" s="230" t="s">
        <v>3346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245</v>
      </c>
      <c r="AU342" s="18" t="s">
        <v>81</v>
      </c>
    </row>
    <row r="343" s="13" customFormat="1">
      <c r="B343" s="250"/>
      <c r="C343" s="251"/>
      <c r="D343" s="229" t="s">
        <v>249</v>
      </c>
      <c r="E343" s="252" t="s">
        <v>19</v>
      </c>
      <c r="F343" s="253" t="s">
        <v>3228</v>
      </c>
      <c r="G343" s="251"/>
      <c r="H343" s="252" t="s">
        <v>19</v>
      </c>
      <c r="I343" s="254"/>
      <c r="J343" s="251"/>
      <c r="K343" s="251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249</v>
      </c>
      <c r="AU343" s="259" t="s">
        <v>81</v>
      </c>
      <c r="AV343" s="13" t="s">
        <v>79</v>
      </c>
      <c r="AW343" s="13" t="s">
        <v>33</v>
      </c>
      <c r="AX343" s="13" t="s">
        <v>72</v>
      </c>
      <c r="AY343" s="259" t="s">
        <v>236</v>
      </c>
    </row>
    <row r="344" s="13" customFormat="1">
      <c r="B344" s="250"/>
      <c r="C344" s="251"/>
      <c r="D344" s="229" t="s">
        <v>249</v>
      </c>
      <c r="E344" s="252" t="s">
        <v>19</v>
      </c>
      <c r="F344" s="253" t="s">
        <v>3347</v>
      </c>
      <c r="G344" s="251"/>
      <c r="H344" s="252" t="s">
        <v>19</v>
      </c>
      <c r="I344" s="254"/>
      <c r="J344" s="251"/>
      <c r="K344" s="251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249</v>
      </c>
      <c r="AU344" s="259" t="s">
        <v>81</v>
      </c>
      <c r="AV344" s="13" t="s">
        <v>79</v>
      </c>
      <c r="AW344" s="13" t="s">
        <v>33</v>
      </c>
      <c r="AX344" s="13" t="s">
        <v>72</v>
      </c>
      <c r="AY344" s="259" t="s">
        <v>236</v>
      </c>
    </row>
    <row r="345" s="12" customFormat="1">
      <c r="B345" s="233"/>
      <c r="C345" s="234"/>
      <c r="D345" s="229" t="s">
        <v>249</v>
      </c>
      <c r="E345" s="235" t="s">
        <v>19</v>
      </c>
      <c r="F345" s="236" t="s">
        <v>3348</v>
      </c>
      <c r="G345" s="234"/>
      <c r="H345" s="237">
        <v>41.279000000000003</v>
      </c>
      <c r="I345" s="238"/>
      <c r="J345" s="234"/>
      <c r="K345" s="234"/>
      <c r="L345" s="239"/>
      <c r="M345" s="240"/>
      <c r="N345" s="241"/>
      <c r="O345" s="241"/>
      <c r="P345" s="241"/>
      <c r="Q345" s="241"/>
      <c r="R345" s="241"/>
      <c r="S345" s="241"/>
      <c r="T345" s="242"/>
      <c r="AT345" s="243" t="s">
        <v>249</v>
      </c>
      <c r="AU345" s="243" t="s">
        <v>81</v>
      </c>
      <c r="AV345" s="12" t="s">
        <v>81</v>
      </c>
      <c r="AW345" s="12" t="s">
        <v>33</v>
      </c>
      <c r="AX345" s="12" t="s">
        <v>72</v>
      </c>
      <c r="AY345" s="243" t="s">
        <v>236</v>
      </c>
    </row>
    <row r="346" s="12" customFormat="1">
      <c r="B346" s="233"/>
      <c r="C346" s="234"/>
      <c r="D346" s="229" t="s">
        <v>249</v>
      </c>
      <c r="E346" s="235" t="s">
        <v>19</v>
      </c>
      <c r="F346" s="236" t="s">
        <v>3349</v>
      </c>
      <c r="G346" s="234"/>
      <c r="H346" s="237">
        <v>7.9349999999999996</v>
      </c>
      <c r="I346" s="238"/>
      <c r="J346" s="234"/>
      <c r="K346" s="234"/>
      <c r="L346" s="239"/>
      <c r="M346" s="240"/>
      <c r="N346" s="241"/>
      <c r="O346" s="241"/>
      <c r="P346" s="241"/>
      <c r="Q346" s="241"/>
      <c r="R346" s="241"/>
      <c r="S346" s="241"/>
      <c r="T346" s="242"/>
      <c r="AT346" s="243" t="s">
        <v>249</v>
      </c>
      <c r="AU346" s="243" t="s">
        <v>81</v>
      </c>
      <c r="AV346" s="12" t="s">
        <v>81</v>
      </c>
      <c r="AW346" s="12" t="s">
        <v>33</v>
      </c>
      <c r="AX346" s="12" t="s">
        <v>72</v>
      </c>
      <c r="AY346" s="243" t="s">
        <v>236</v>
      </c>
    </row>
    <row r="347" s="1" customFormat="1" ht="16.5" customHeight="1">
      <c r="B347" s="39"/>
      <c r="C347" s="217" t="s">
        <v>517</v>
      </c>
      <c r="D347" s="217" t="s">
        <v>238</v>
      </c>
      <c r="E347" s="218" t="s">
        <v>3350</v>
      </c>
      <c r="F347" s="219" t="s">
        <v>3351</v>
      </c>
      <c r="G347" s="220" t="s">
        <v>264</v>
      </c>
      <c r="H347" s="221">
        <v>49.213999999999999</v>
      </c>
      <c r="I347" s="222"/>
      <c r="J347" s="223">
        <f>ROUND(I347*H347,2)</f>
        <v>0</v>
      </c>
      <c r="K347" s="219" t="s">
        <v>242</v>
      </c>
      <c r="L347" s="44"/>
      <c r="M347" s="224" t="s">
        <v>19</v>
      </c>
      <c r="N347" s="225" t="s">
        <v>43</v>
      </c>
      <c r="O347" s="80"/>
      <c r="P347" s="226">
        <f>O347*H347</f>
        <v>0</v>
      </c>
      <c r="Q347" s="226">
        <v>0.00085999999999999998</v>
      </c>
      <c r="R347" s="226">
        <f>Q347*H347</f>
        <v>0.04232404</v>
      </c>
      <c r="S347" s="226">
        <v>0</v>
      </c>
      <c r="T347" s="227">
        <f>S347*H347</f>
        <v>0</v>
      </c>
      <c r="AR347" s="18" t="s">
        <v>243</v>
      </c>
      <c r="AT347" s="18" t="s">
        <v>238</v>
      </c>
      <c r="AU347" s="18" t="s">
        <v>81</v>
      </c>
      <c r="AY347" s="18" t="s">
        <v>236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79</v>
      </c>
      <c r="BK347" s="228">
        <f>ROUND(I347*H347,2)</f>
        <v>0</v>
      </c>
      <c r="BL347" s="18" t="s">
        <v>243</v>
      </c>
      <c r="BM347" s="18" t="s">
        <v>3352</v>
      </c>
    </row>
    <row r="348" s="1" customFormat="1">
      <c r="B348" s="39"/>
      <c r="C348" s="40"/>
      <c r="D348" s="229" t="s">
        <v>245</v>
      </c>
      <c r="E348" s="40"/>
      <c r="F348" s="230" t="s">
        <v>3353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245</v>
      </c>
      <c r="AU348" s="18" t="s">
        <v>81</v>
      </c>
    </row>
    <row r="349" s="13" customFormat="1">
      <c r="B349" s="250"/>
      <c r="C349" s="251"/>
      <c r="D349" s="229" t="s">
        <v>249</v>
      </c>
      <c r="E349" s="252" t="s">
        <v>19</v>
      </c>
      <c r="F349" s="253" t="s">
        <v>3228</v>
      </c>
      <c r="G349" s="251"/>
      <c r="H349" s="252" t="s">
        <v>19</v>
      </c>
      <c r="I349" s="254"/>
      <c r="J349" s="251"/>
      <c r="K349" s="251"/>
      <c r="L349" s="255"/>
      <c r="M349" s="256"/>
      <c r="N349" s="257"/>
      <c r="O349" s="257"/>
      <c r="P349" s="257"/>
      <c r="Q349" s="257"/>
      <c r="R349" s="257"/>
      <c r="S349" s="257"/>
      <c r="T349" s="258"/>
      <c r="AT349" s="259" t="s">
        <v>249</v>
      </c>
      <c r="AU349" s="259" t="s">
        <v>81</v>
      </c>
      <c r="AV349" s="13" t="s">
        <v>79</v>
      </c>
      <c r="AW349" s="13" t="s">
        <v>33</v>
      </c>
      <c r="AX349" s="13" t="s">
        <v>72</v>
      </c>
      <c r="AY349" s="259" t="s">
        <v>236</v>
      </c>
    </row>
    <row r="350" s="13" customFormat="1">
      <c r="B350" s="250"/>
      <c r="C350" s="251"/>
      <c r="D350" s="229" t="s">
        <v>249</v>
      </c>
      <c r="E350" s="252" t="s">
        <v>19</v>
      </c>
      <c r="F350" s="253" t="s">
        <v>3347</v>
      </c>
      <c r="G350" s="251"/>
      <c r="H350" s="252" t="s">
        <v>19</v>
      </c>
      <c r="I350" s="254"/>
      <c r="J350" s="251"/>
      <c r="K350" s="251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249</v>
      </c>
      <c r="AU350" s="259" t="s">
        <v>81</v>
      </c>
      <c r="AV350" s="13" t="s">
        <v>79</v>
      </c>
      <c r="AW350" s="13" t="s">
        <v>33</v>
      </c>
      <c r="AX350" s="13" t="s">
        <v>72</v>
      </c>
      <c r="AY350" s="259" t="s">
        <v>236</v>
      </c>
    </row>
    <row r="351" s="12" customFormat="1">
      <c r="B351" s="233"/>
      <c r="C351" s="234"/>
      <c r="D351" s="229" t="s">
        <v>249</v>
      </c>
      <c r="E351" s="235" t="s">
        <v>19</v>
      </c>
      <c r="F351" s="236" t="s">
        <v>3348</v>
      </c>
      <c r="G351" s="234"/>
      <c r="H351" s="237">
        <v>41.279000000000003</v>
      </c>
      <c r="I351" s="238"/>
      <c r="J351" s="234"/>
      <c r="K351" s="234"/>
      <c r="L351" s="239"/>
      <c r="M351" s="240"/>
      <c r="N351" s="241"/>
      <c r="O351" s="241"/>
      <c r="P351" s="241"/>
      <c r="Q351" s="241"/>
      <c r="R351" s="241"/>
      <c r="S351" s="241"/>
      <c r="T351" s="242"/>
      <c r="AT351" s="243" t="s">
        <v>249</v>
      </c>
      <c r="AU351" s="243" t="s">
        <v>81</v>
      </c>
      <c r="AV351" s="12" t="s">
        <v>81</v>
      </c>
      <c r="AW351" s="12" t="s">
        <v>33</v>
      </c>
      <c r="AX351" s="12" t="s">
        <v>72</v>
      </c>
      <c r="AY351" s="243" t="s">
        <v>236</v>
      </c>
    </row>
    <row r="352" s="12" customFormat="1">
      <c r="B352" s="233"/>
      <c r="C352" s="234"/>
      <c r="D352" s="229" t="s">
        <v>249</v>
      </c>
      <c r="E352" s="235" t="s">
        <v>19</v>
      </c>
      <c r="F352" s="236" t="s">
        <v>3349</v>
      </c>
      <c r="G352" s="234"/>
      <c r="H352" s="237">
        <v>7.9349999999999996</v>
      </c>
      <c r="I352" s="238"/>
      <c r="J352" s="234"/>
      <c r="K352" s="234"/>
      <c r="L352" s="239"/>
      <c r="M352" s="240"/>
      <c r="N352" s="241"/>
      <c r="O352" s="241"/>
      <c r="P352" s="241"/>
      <c r="Q352" s="241"/>
      <c r="R352" s="241"/>
      <c r="S352" s="241"/>
      <c r="T352" s="242"/>
      <c r="AT352" s="243" t="s">
        <v>249</v>
      </c>
      <c r="AU352" s="243" t="s">
        <v>81</v>
      </c>
      <c r="AV352" s="12" t="s">
        <v>81</v>
      </c>
      <c r="AW352" s="12" t="s">
        <v>33</v>
      </c>
      <c r="AX352" s="12" t="s">
        <v>72</v>
      </c>
      <c r="AY352" s="243" t="s">
        <v>236</v>
      </c>
    </row>
    <row r="353" s="1" customFormat="1" ht="16.5" customHeight="1">
      <c r="B353" s="39"/>
      <c r="C353" s="217" t="s">
        <v>523</v>
      </c>
      <c r="D353" s="217" t="s">
        <v>238</v>
      </c>
      <c r="E353" s="218" t="s">
        <v>3354</v>
      </c>
      <c r="F353" s="219" t="s">
        <v>3355</v>
      </c>
      <c r="G353" s="220" t="s">
        <v>256</v>
      </c>
      <c r="H353" s="221">
        <v>1.0780000000000001</v>
      </c>
      <c r="I353" s="222"/>
      <c r="J353" s="223">
        <f>ROUND(I353*H353,2)</f>
        <v>0</v>
      </c>
      <c r="K353" s="219" t="s">
        <v>242</v>
      </c>
      <c r="L353" s="44"/>
      <c r="M353" s="224" t="s">
        <v>19</v>
      </c>
      <c r="N353" s="225" t="s">
        <v>43</v>
      </c>
      <c r="O353" s="80"/>
      <c r="P353" s="226">
        <f>O353*H353</f>
        <v>0</v>
      </c>
      <c r="Q353" s="226">
        <v>1.0958000000000001</v>
      </c>
      <c r="R353" s="226">
        <f>Q353*H353</f>
        <v>1.1812724000000001</v>
      </c>
      <c r="S353" s="226">
        <v>0</v>
      </c>
      <c r="T353" s="227">
        <f>S353*H353</f>
        <v>0</v>
      </c>
      <c r="AR353" s="18" t="s">
        <v>243</v>
      </c>
      <c r="AT353" s="18" t="s">
        <v>238</v>
      </c>
      <c r="AU353" s="18" t="s">
        <v>81</v>
      </c>
      <c r="AY353" s="18" t="s">
        <v>236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8" t="s">
        <v>79</v>
      </c>
      <c r="BK353" s="228">
        <f>ROUND(I353*H353,2)</f>
        <v>0</v>
      </c>
      <c r="BL353" s="18" t="s">
        <v>243</v>
      </c>
      <c r="BM353" s="18" t="s">
        <v>3356</v>
      </c>
    </row>
    <row r="354" s="1" customFormat="1">
      <c r="B354" s="39"/>
      <c r="C354" s="40"/>
      <c r="D354" s="229" t="s">
        <v>245</v>
      </c>
      <c r="E354" s="40"/>
      <c r="F354" s="230" t="s">
        <v>3357</v>
      </c>
      <c r="G354" s="40"/>
      <c r="H354" s="40"/>
      <c r="I354" s="144"/>
      <c r="J354" s="40"/>
      <c r="K354" s="40"/>
      <c r="L354" s="44"/>
      <c r="M354" s="231"/>
      <c r="N354" s="80"/>
      <c r="O354" s="80"/>
      <c r="P354" s="80"/>
      <c r="Q354" s="80"/>
      <c r="R354" s="80"/>
      <c r="S354" s="80"/>
      <c r="T354" s="81"/>
      <c r="AT354" s="18" t="s">
        <v>245</v>
      </c>
      <c r="AU354" s="18" t="s">
        <v>81</v>
      </c>
    </row>
    <row r="355" s="1" customFormat="1">
      <c r="B355" s="39"/>
      <c r="C355" s="40"/>
      <c r="D355" s="229" t="s">
        <v>247</v>
      </c>
      <c r="E355" s="40"/>
      <c r="F355" s="232" t="s">
        <v>3358</v>
      </c>
      <c r="G355" s="40"/>
      <c r="H355" s="40"/>
      <c r="I355" s="144"/>
      <c r="J355" s="40"/>
      <c r="K355" s="40"/>
      <c r="L355" s="44"/>
      <c r="M355" s="231"/>
      <c r="N355" s="80"/>
      <c r="O355" s="80"/>
      <c r="P355" s="80"/>
      <c r="Q355" s="80"/>
      <c r="R355" s="80"/>
      <c r="S355" s="80"/>
      <c r="T355" s="81"/>
      <c r="AT355" s="18" t="s">
        <v>247</v>
      </c>
      <c r="AU355" s="18" t="s">
        <v>81</v>
      </c>
    </row>
    <row r="356" s="13" customFormat="1">
      <c r="B356" s="250"/>
      <c r="C356" s="251"/>
      <c r="D356" s="229" t="s">
        <v>249</v>
      </c>
      <c r="E356" s="252" t="s">
        <v>19</v>
      </c>
      <c r="F356" s="253" t="s">
        <v>3228</v>
      </c>
      <c r="G356" s="251"/>
      <c r="H356" s="252" t="s">
        <v>19</v>
      </c>
      <c r="I356" s="254"/>
      <c r="J356" s="251"/>
      <c r="K356" s="251"/>
      <c r="L356" s="255"/>
      <c r="M356" s="256"/>
      <c r="N356" s="257"/>
      <c r="O356" s="257"/>
      <c r="P356" s="257"/>
      <c r="Q356" s="257"/>
      <c r="R356" s="257"/>
      <c r="S356" s="257"/>
      <c r="T356" s="258"/>
      <c r="AT356" s="259" t="s">
        <v>249</v>
      </c>
      <c r="AU356" s="259" t="s">
        <v>81</v>
      </c>
      <c r="AV356" s="13" t="s">
        <v>79</v>
      </c>
      <c r="AW356" s="13" t="s">
        <v>33</v>
      </c>
      <c r="AX356" s="13" t="s">
        <v>72</v>
      </c>
      <c r="AY356" s="259" t="s">
        <v>236</v>
      </c>
    </row>
    <row r="357" s="12" customFormat="1">
      <c r="B357" s="233"/>
      <c r="C357" s="234"/>
      <c r="D357" s="229" t="s">
        <v>249</v>
      </c>
      <c r="E357" s="235" t="s">
        <v>19</v>
      </c>
      <c r="F357" s="236" t="s">
        <v>3359</v>
      </c>
      <c r="G357" s="234"/>
      <c r="H357" s="237">
        <v>1.0780000000000001</v>
      </c>
      <c r="I357" s="238"/>
      <c r="J357" s="234"/>
      <c r="K357" s="234"/>
      <c r="L357" s="239"/>
      <c r="M357" s="240"/>
      <c r="N357" s="241"/>
      <c r="O357" s="241"/>
      <c r="P357" s="241"/>
      <c r="Q357" s="241"/>
      <c r="R357" s="241"/>
      <c r="S357" s="241"/>
      <c r="T357" s="242"/>
      <c r="AT357" s="243" t="s">
        <v>249</v>
      </c>
      <c r="AU357" s="243" t="s">
        <v>81</v>
      </c>
      <c r="AV357" s="12" t="s">
        <v>81</v>
      </c>
      <c r="AW357" s="12" t="s">
        <v>33</v>
      </c>
      <c r="AX357" s="12" t="s">
        <v>72</v>
      </c>
      <c r="AY357" s="243" t="s">
        <v>236</v>
      </c>
    </row>
    <row r="358" s="1" customFormat="1" ht="16.5" customHeight="1">
      <c r="B358" s="39"/>
      <c r="C358" s="217" t="s">
        <v>530</v>
      </c>
      <c r="D358" s="217" t="s">
        <v>238</v>
      </c>
      <c r="E358" s="218" t="s">
        <v>3360</v>
      </c>
      <c r="F358" s="219" t="s">
        <v>3361</v>
      </c>
      <c r="G358" s="220" t="s">
        <v>318</v>
      </c>
      <c r="H358" s="221">
        <v>35.200000000000003</v>
      </c>
      <c r="I358" s="222"/>
      <c r="J358" s="223">
        <f>ROUND(I358*H358,2)</f>
        <v>0</v>
      </c>
      <c r="K358" s="219" t="s">
        <v>242</v>
      </c>
      <c r="L358" s="44"/>
      <c r="M358" s="224" t="s">
        <v>19</v>
      </c>
      <c r="N358" s="225" t="s">
        <v>43</v>
      </c>
      <c r="O358" s="80"/>
      <c r="P358" s="226">
        <f>O358*H358</f>
        <v>0</v>
      </c>
      <c r="Q358" s="226">
        <v>0</v>
      </c>
      <c r="R358" s="226">
        <f>Q358*H358</f>
        <v>0</v>
      </c>
      <c r="S358" s="226">
        <v>0</v>
      </c>
      <c r="T358" s="227">
        <f>S358*H358</f>
        <v>0</v>
      </c>
      <c r="AR358" s="18" t="s">
        <v>243</v>
      </c>
      <c r="AT358" s="18" t="s">
        <v>238</v>
      </c>
      <c r="AU358" s="18" t="s">
        <v>81</v>
      </c>
      <c r="AY358" s="18" t="s">
        <v>236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79</v>
      </c>
      <c r="BK358" s="228">
        <f>ROUND(I358*H358,2)</f>
        <v>0</v>
      </c>
      <c r="BL358" s="18" t="s">
        <v>243</v>
      </c>
      <c r="BM358" s="18" t="s">
        <v>3362</v>
      </c>
    </row>
    <row r="359" s="1" customFormat="1">
      <c r="B359" s="39"/>
      <c r="C359" s="40"/>
      <c r="D359" s="229" t="s">
        <v>245</v>
      </c>
      <c r="E359" s="40"/>
      <c r="F359" s="230" t="s">
        <v>3363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245</v>
      </c>
      <c r="AU359" s="18" t="s">
        <v>81</v>
      </c>
    </row>
    <row r="360" s="13" customFormat="1">
      <c r="B360" s="250"/>
      <c r="C360" s="251"/>
      <c r="D360" s="229" t="s">
        <v>249</v>
      </c>
      <c r="E360" s="252" t="s">
        <v>19</v>
      </c>
      <c r="F360" s="253" t="s">
        <v>3364</v>
      </c>
      <c r="G360" s="251"/>
      <c r="H360" s="252" t="s">
        <v>19</v>
      </c>
      <c r="I360" s="254"/>
      <c r="J360" s="251"/>
      <c r="K360" s="251"/>
      <c r="L360" s="255"/>
      <c r="M360" s="256"/>
      <c r="N360" s="257"/>
      <c r="O360" s="257"/>
      <c r="P360" s="257"/>
      <c r="Q360" s="257"/>
      <c r="R360" s="257"/>
      <c r="S360" s="257"/>
      <c r="T360" s="258"/>
      <c r="AT360" s="259" t="s">
        <v>249</v>
      </c>
      <c r="AU360" s="259" t="s">
        <v>81</v>
      </c>
      <c r="AV360" s="13" t="s">
        <v>79</v>
      </c>
      <c r="AW360" s="13" t="s">
        <v>33</v>
      </c>
      <c r="AX360" s="13" t="s">
        <v>72</v>
      </c>
      <c r="AY360" s="259" t="s">
        <v>236</v>
      </c>
    </row>
    <row r="361" s="13" customFormat="1">
      <c r="B361" s="250"/>
      <c r="C361" s="251"/>
      <c r="D361" s="229" t="s">
        <v>249</v>
      </c>
      <c r="E361" s="252" t="s">
        <v>19</v>
      </c>
      <c r="F361" s="253" t="s">
        <v>3219</v>
      </c>
      <c r="G361" s="251"/>
      <c r="H361" s="252" t="s">
        <v>19</v>
      </c>
      <c r="I361" s="254"/>
      <c r="J361" s="251"/>
      <c r="K361" s="251"/>
      <c r="L361" s="255"/>
      <c r="M361" s="256"/>
      <c r="N361" s="257"/>
      <c r="O361" s="257"/>
      <c r="P361" s="257"/>
      <c r="Q361" s="257"/>
      <c r="R361" s="257"/>
      <c r="S361" s="257"/>
      <c r="T361" s="258"/>
      <c r="AT361" s="259" t="s">
        <v>249</v>
      </c>
      <c r="AU361" s="259" t="s">
        <v>81</v>
      </c>
      <c r="AV361" s="13" t="s">
        <v>79</v>
      </c>
      <c r="AW361" s="13" t="s">
        <v>33</v>
      </c>
      <c r="AX361" s="13" t="s">
        <v>72</v>
      </c>
      <c r="AY361" s="259" t="s">
        <v>236</v>
      </c>
    </row>
    <row r="362" s="12" customFormat="1">
      <c r="B362" s="233"/>
      <c r="C362" s="234"/>
      <c r="D362" s="229" t="s">
        <v>249</v>
      </c>
      <c r="E362" s="235" t="s">
        <v>19</v>
      </c>
      <c r="F362" s="236" t="s">
        <v>3365</v>
      </c>
      <c r="G362" s="234"/>
      <c r="H362" s="237">
        <v>22</v>
      </c>
      <c r="I362" s="238"/>
      <c r="J362" s="234"/>
      <c r="K362" s="234"/>
      <c r="L362" s="239"/>
      <c r="M362" s="240"/>
      <c r="N362" s="241"/>
      <c r="O362" s="241"/>
      <c r="P362" s="241"/>
      <c r="Q362" s="241"/>
      <c r="R362" s="241"/>
      <c r="S362" s="241"/>
      <c r="T362" s="242"/>
      <c r="AT362" s="243" t="s">
        <v>249</v>
      </c>
      <c r="AU362" s="243" t="s">
        <v>81</v>
      </c>
      <c r="AV362" s="12" t="s">
        <v>81</v>
      </c>
      <c r="AW362" s="12" t="s">
        <v>33</v>
      </c>
      <c r="AX362" s="12" t="s">
        <v>72</v>
      </c>
      <c r="AY362" s="243" t="s">
        <v>236</v>
      </c>
    </row>
    <row r="363" s="13" customFormat="1">
      <c r="B363" s="250"/>
      <c r="C363" s="251"/>
      <c r="D363" s="229" t="s">
        <v>249</v>
      </c>
      <c r="E363" s="252" t="s">
        <v>19</v>
      </c>
      <c r="F363" s="253" t="s">
        <v>3366</v>
      </c>
      <c r="G363" s="251"/>
      <c r="H363" s="252" t="s">
        <v>19</v>
      </c>
      <c r="I363" s="254"/>
      <c r="J363" s="251"/>
      <c r="K363" s="251"/>
      <c r="L363" s="255"/>
      <c r="M363" s="256"/>
      <c r="N363" s="257"/>
      <c r="O363" s="257"/>
      <c r="P363" s="257"/>
      <c r="Q363" s="257"/>
      <c r="R363" s="257"/>
      <c r="S363" s="257"/>
      <c r="T363" s="258"/>
      <c r="AT363" s="259" t="s">
        <v>249</v>
      </c>
      <c r="AU363" s="259" t="s">
        <v>81</v>
      </c>
      <c r="AV363" s="13" t="s">
        <v>79</v>
      </c>
      <c r="AW363" s="13" t="s">
        <v>33</v>
      </c>
      <c r="AX363" s="13" t="s">
        <v>72</v>
      </c>
      <c r="AY363" s="259" t="s">
        <v>236</v>
      </c>
    </row>
    <row r="364" s="13" customFormat="1">
      <c r="B364" s="250"/>
      <c r="C364" s="251"/>
      <c r="D364" s="229" t="s">
        <v>249</v>
      </c>
      <c r="E364" s="252" t="s">
        <v>19</v>
      </c>
      <c r="F364" s="253" t="s">
        <v>3228</v>
      </c>
      <c r="G364" s="251"/>
      <c r="H364" s="252" t="s">
        <v>19</v>
      </c>
      <c r="I364" s="254"/>
      <c r="J364" s="251"/>
      <c r="K364" s="251"/>
      <c r="L364" s="255"/>
      <c r="M364" s="256"/>
      <c r="N364" s="257"/>
      <c r="O364" s="257"/>
      <c r="P364" s="257"/>
      <c r="Q364" s="257"/>
      <c r="R364" s="257"/>
      <c r="S364" s="257"/>
      <c r="T364" s="258"/>
      <c r="AT364" s="259" t="s">
        <v>249</v>
      </c>
      <c r="AU364" s="259" t="s">
        <v>81</v>
      </c>
      <c r="AV364" s="13" t="s">
        <v>79</v>
      </c>
      <c r="AW364" s="13" t="s">
        <v>33</v>
      </c>
      <c r="AX364" s="13" t="s">
        <v>72</v>
      </c>
      <c r="AY364" s="259" t="s">
        <v>236</v>
      </c>
    </row>
    <row r="365" s="12" customFormat="1">
      <c r="B365" s="233"/>
      <c r="C365" s="234"/>
      <c r="D365" s="229" t="s">
        <v>249</v>
      </c>
      <c r="E365" s="235" t="s">
        <v>19</v>
      </c>
      <c r="F365" s="236" t="s">
        <v>3367</v>
      </c>
      <c r="G365" s="234"/>
      <c r="H365" s="237">
        <v>13.199999999999999</v>
      </c>
      <c r="I365" s="238"/>
      <c r="J365" s="234"/>
      <c r="K365" s="234"/>
      <c r="L365" s="239"/>
      <c r="M365" s="240"/>
      <c r="N365" s="241"/>
      <c r="O365" s="241"/>
      <c r="P365" s="241"/>
      <c r="Q365" s="241"/>
      <c r="R365" s="241"/>
      <c r="S365" s="241"/>
      <c r="T365" s="242"/>
      <c r="AT365" s="243" t="s">
        <v>249</v>
      </c>
      <c r="AU365" s="243" t="s">
        <v>81</v>
      </c>
      <c r="AV365" s="12" t="s">
        <v>81</v>
      </c>
      <c r="AW365" s="12" t="s">
        <v>33</v>
      </c>
      <c r="AX365" s="12" t="s">
        <v>72</v>
      </c>
      <c r="AY365" s="243" t="s">
        <v>236</v>
      </c>
    </row>
    <row r="366" s="11" customFormat="1" ht="22.8" customHeight="1">
      <c r="B366" s="201"/>
      <c r="C366" s="202"/>
      <c r="D366" s="203" t="s">
        <v>71</v>
      </c>
      <c r="E366" s="215" t="s">
        <v>243</v>
      </c>
      <c r="F366" s="215" t="s">
        <v>1644</v>
      </c>
      <c r="G366" s="202"/>
      <c r="H366" s="202"/>
      <c r="I366" s="205"/>
      <c r="J366" s="216">
        <f>BK366</f>
        <v>0</v>
      </c>
      <c r="K366" s="202"/>
      <c r="L366" s="207"/>
      <c r="M366" s="208"/>
      <c r="N366" s="209"/>
      <c r="O366" s="209"/>
      <c r="P366" s="210">
        <f>SUM(P367:P411)</f>
        <v>0</v>
      </c>
      <c r="Q366" s="209"/>
      <c r="R366" s="210">
        <f>SUM(R367:R411)</f>
        <v>20.667401999999999</v>
      </c>
      <c r="S366" s="209"/>
      <c r="T366" s="211">
        <f>SUM(T367:T411)</f>
        <v>0</v>
      </c>
      <c r="AR366" s="212" t="s">
        <v>79</v>
      </c>
      <c r="AT366" s="213" t="s">
        <v>71</v>
      </c>
      <c r="AU366" s="213" t="s">
        <v>79</v>
      </c>
      <c r="AY366" s="212" t="s">
        <v>236</v>
      </c>
      <c r="BK366" s="214">
        <f>SUM(BK367:BK411)</f>
        <v>0</v>
      </c>
    </row>
    <row r="367" s="1" customFormat="1" ht="16.5" customHeight="1">
      <c r="B367" s="39"/>
      <c r="C367" s="217" t="s">
        <v>538</v>
      </c>
      <c r="D367" s="217" t="s">
        <v>238</v>
      </c>
      <c r="E367" s="218" t="s">
        <v>3368</v>
      </c>
      <c r="F367" s="219" t="s">
        <v>1938</v>
      </c>
      <c r="G367" s="220" t="s">
        <v>241</v>
      </c>
      <c r="H367" s="221">
        <v>3.3799999999999999</v>
      </c>
      <c r="I367" s="222"/>
      <c r="J367" s="223">
        <f>ROUND(I367*H367,2)</f>
        <v>0</v>
      </c>
      <c r="K367" s="219" t="s">
        <v>242</v>
      </c>
      <c r="L367" s="44"/>
      <c r="M367" s="224" t="s">
        <v>19</v>
      </c>
      <c r="N367" s="225" t="s">
        <v>43</v>
      </c>
      <c r="O367" s="80"/>
      <c r="P367" s="226">
        <f>O367*H367</f>
        <v>0</v>
      </c>
      <c r="Q367" s="226">
        <v>0</v>
      </c>
      <c r="R367" s="226">
        <f>Q367*H367</f>
        <v>0</v>
      </c>
      <c r="S367" s="226">
        <v>0</v>
      </c>
      <c r="T367" s="227">
        <f>S367*H367</f>
        <v>0</v>
      </c>
      <c r="AR367" s="18" t="s">
        <v>243</v>
      </c>
      <c r="AT367" s="18" t="s">
        <v>238</v>
      </c>
      <c r="AU367" s="18" t="s">
        <v>81</v>
      </c>
      <c r="AY367" s="18" t="s">
        <v>236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79</v>
      </c>
      <c r="BK367" s="228">
        <f>ROUND(I367*H367,2)</f>
        <v>0</v>
      </c>
      <c r="BL367" s="18" t="s">
        <v>243</v>
      </c>
      <c r="BM367" s="18" t="s">
        <v>3369</v>
      </c>
    </row>
    <row r="368" s="1" customFormat="1">
      <c r="B368" s="39"/>
      <c r="C368" s="40"/>
      <c r="D368" s="229" t="s">
        <v>245</v>
      </c>
      <c r="E368" s="40"/>
      <c r="F368" s="230" t="s">
        <v>3370</v>
      </c>
      <c r="G368" s="40"/>
      <c r="H368" s="40"/>
      <c r="I368" s="144"/>
      <c r="J368" s="40"/>
      <c r="K368" s="40"/>
      <c r="L368" s="44"/>
      <c r="M368" s="231"/>
      <c r="N368" s="80"/>
      <c r="O368" s="80"/>
      <c r="P368" s="80"/>
      <c r="Q368" s="80"/>
      <c r="R368" s="80"/>
      <c r="S368" s="80"/>
      <c r="T368" s="81"/>
      <c r="AT368" s="18" t="s">
        <v>245</v>
      </c>
      <c r="AU368" s="18" t="s">
        <v>81</v>
      </c>
    </row>
    <row r="369" s="13" customFormat="1">
      <c r="B369" s="250"/>
      <c r="C369" s="251"/>
      <c r="D369" s="229" t="s">
        <v>249</v>
      </c>
      <c r="E369" s="252" t="s">
        <v>19</v>
      </c>
      <c r="F369" s="253" t="s">
        <v>3331</v>
      </c>
      <c r="G369" s="251"/>
      <c r="H369" s="252" t="s">
        <v>19</v>
      </c>
      <c r="I369" s="254"/>
      <c r="J369" s="251"/>
      <c r="K369" s="251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249</v>
      </c>
      <c r="AU369" s="259" t="s">
        <v>81</v>
      </c>
      <c r="AV369" s="13" t="s">
        <v>79</v>
      </c>
      <c r="AW369" s="13" t="s">
        <v>33</v>
      </c>
      <c r="AX369" s="13" t="s">
        <v>72</v>
      </c>
      <c r="AY369" s="259" t="s">
        <v>236</v>
      </c>
    </row>
    <row r="370" s="13" customFormat="1">
      <c r="B370" s="250"/>
      <c r="C370" s="251"/>
      <c r="D370" s="229" t="s">
        <v>249</v>
      </c>
      <c r="E370" s="252" t="s">
        <v>19</v>
      </c>
      <c r="F370" s="253" t="s">
        <v>3203</v>
      </c>
      <c r="G370" s="251"/>
      <c r="H370" s="252" t="s">
        <v>19</v>
      </c>
      <c r="I370" s="254"/>
      <c r="J370" s="251"/>
      <c r="K370" s="251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249</v>
      </c>
      <c r="AU370" s="259" t="s">
        <v>81</v>
      </c>
      <c r="AV370" s="13" t="s">
        <v>79</v>
      </c>
      <c r="AW370" s="13" t="s">
        <v>33</v>
      </c>
      <c r="AX370" s="13" t="s">
        <v>72</v>
      </c>
      <c r="AY370" s="259" t="s">
        <v>236</v>
      </c>
    </row>
    <row r="371" s="13" customFormat="1">
      <c r="B371" s="250"/>
      <c r="C371" s="251"/>
      <c r="D371" s="229" t="s">
        <v>249</v>
      </c>
      <c r="E371" s="252" t="s">
        <v>19</v>
      </c>
      <c r="F371" s="253" t="s">
        <v>3204</v>
      </c>
      <c r="G371" s="251"/>
      <c r="H371" s="252" t="s">
        <v>19</v>
      </c>
      <c r="I371" s="254"/>
      <c r="J371" s="251"/>
      <c r="K371" s="251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249</v>
      </c>
      <c r="AU371" s="259" t="s">
        <v>81</v>
      </c>
      <c r="AV371" s="13" t="s">
        <v>79</v>
      </c>
      <c r="AW371" s="13" t="s">
        <v>33</v>
      </c>
      <c r="AX371" s="13" t="s">
        <v>72</v>
      </c>
      <c r="AY371" s="259" t="s">
        <v>236</v>
      </c>
    </row>
    <row r="372" s="12" customFormat="1">
      <c r="B372" s="233"/>
      <c r="C372" s="234"/>
      <c r="D372" s="229" t="s">
        <v>249</v>
      </c>
      <c r="E372" s="235" t="s">
        <v>19</v>
      </c>
      <c r="F372" s="236" t="s">
        <v>3371</v>
      </c>
      <c r="G372" s="234"/>
      <c r="H372" s="237">
        <v>3.3799999999999999</v>
      </c>
      <c r="I372" s="238"/>
      <c r="J372" s="234"/>
      <c r="K372" s="234"/>
      <c r="L372" s="239"/>
      <c r="M372" s="240"/>
      <c r="N372" s="241"/>
      <c r="O372" s="241"/>
      <c r="P372" s="241"/>
      <c r="Q372" s="241"/>
      <c r="R372" s="241"/>
      <c r="S372" s="241"/>
      <c r="T372" s="242"/>
      <c r="AT372" s="243" t="s">
        <v>249</v>
      </c>
      <c r="AU372" s="243" t="s">
        <v>81</v>
      </c>
      <c r="AV372" s="12" t="s">
        <v>81</v>
      </c>
      <c r="AW372" s="12" t="s">
        <v>33</v>
      </c>
      <c r="AX372" s="12" t="s">
        <v>72</v>
      </c>
      <c r="AY372" s="243" t="s">
        <v>236</v>
      </c>
    </row>
    <row r="373" s="1" customFormat="1" ht="16.5" customHeight="1">
      <c r="B373" s="39"/>
      <c r="C373" s="217" t="s">
        <v>544</v>
      </c>
      <c r="D373" s="217" t="s">
        <v>238</v>
      </c>
      <c r="E373" s="218" t="s">
        <v>1645</v>
      </c>
      <c r="F373" s="219" t="s">
        <v>1646</v>
      </c>
      <c r="G373" s="220" t="s">
        <v>241</v>
      </c>
      <c r="H373" s="221">
        <v>0.68799999999999994</v>
      </c>
      <c r="I373" s="222"/>
      <c r="J373" s="223">
        <f>ROUND(I373*H373,2)</f>
        <v>0</v>
      </c>
      <c r="K373" s="219" t="s">
        <v>242</v>
      </c>
      <c r="L373" s="44"/>
      <c r="M373" s="224" t="s">
        <v>19</v>
      </c>
      <c r="N373" s="225" t="s">
        <v>43</v>
      </c>
      <c r="O373" s="80"/>
      <c r="P373" s="226">
        <f>O373*H373</f>
        <v>0</v>
      </c>
      <c r="Q373" s="226">
        <v>0</v>
      </c>
      <c r="R373" s="226">
        <f>Q373*H373</f>
        <v>0</v>
      </c>
      <c r="S373" s="226">
        <v>0</v>
      </c>
      <c r="T373" s="227">
        <f>S373*H373</f>
        <v>0</v>
      </c>
      <c r="AR373" s="18" t="s">
        <v>243</v>
      </c>
      <c r="AT373" s="18" t="s">
        <v>238</v>
      </c>
      <c r="AU373" s="18" t="s">
        <v>81</v>
      </c>
      <c r="AY373" s="18" t="s">
        <v>236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79</v>
      </c>
      <c r="BK373" s="228">
        <f>ROUND(I373*H373,2)</f>
        <v>0</v>
      </c>
      <c r="BL373" s="18" t="s">
        <v>243</v>
      </c>
      <c r="BM373" s="18" t="s">
        <v>3372</v>
      </c>
    </row>
    <row r="374" s="1" customFormat="1">
      <c r="B374" s="39"/>
      <c r="C374" s="40"/>
      <c r="D374" s="229" t="s">
        <v>245</v>
      </c>
      <c r="E374" s="40"/>
      <c r="F374" s="230" t="s">
        <v>1648</v>
      </c>
      <c r="G374" s="40"/>
      <c r="H374" s="40"/>
      <c r="I374" s="144"/>
      <c r="J374" s="40"/>
      <c r="K374" s="40"/>
      <c r="L374" s="44"/>
      <c r="M374" s="231"/>
      <c r="N374" s="80"/>
      <c r="O374" s="80"/>
      <c r="P374" s="80"/>
      <c r="Q374" s="80"/>
      <c r="R374" s="80"/>
      <c r="S374" s="80"/>
      <c r="T374" s="81"/>
      <c r="AT374" s="18" t="s">
        <v>245</v>
      </c>
      <c r="AU374" s="18" t="s">
        <v>81</v>
      </c>
    </row>
    <row r="375" s="13" customFormat="1">
      <c r="B375" s="250"/>
      <c r="C375" s="251"/>
      <c r="D375" s="229" t="s">
        <v>249</v>
      </c>
      <c r="E375" s="252" t="s">
        <v>19</v>
      </c>
      <c r="F375" s="253" t="s">
        <v>3373</v>
      </c>
      <c r="G375" s="251"/>
      <c r="H375" s="252" t="s">
        <v>19</v>
      </c>
      <c r="I375" s="254"/>
      <c r="J375" s="251"/>
      <c r="K375" s="251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249</v>
      </c>
      <c r="AU375" s="259" t="s">
        <v>81</v>
      </c>
      <c r="AV375" s="13" t="s">
        <v>79</v>
      </c>
      <c r="AW375" s="13" t="s">
        <v>33</v>
      </c>
      <c r="AX375" s="13" t="s">
        <v>72</v>
      </c>
      <c r="AY375" s="259" t="s">
        <v>236</v>
      </c>
    </row>
    <row r="376" s="13" customFormat="1">
      <c r="B376" s="250"/>
      <c r="C376" s="251"/>
      <c r="D376" s="229" t="s">
        <v>249</v>
      </c>
      <c r="E376" s="252" t="s">
        <v>19</v>
      </c>
      <c r="F376" s="253" t="s">
        <v>3219</v>
      </c>
      <c r="G376" s="251"/>
      <c r="H376" s="252" t="s">
        <v>19</v>
      </c>
      <c r="I376" s="254"/>
      <c r="J376" s="251"/>
      <c r="K376" s="251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249</v>
      </c>
      <c r="AU376" s="259" t="s">
        <v>81</v>
      </c>
      <c r="AV376" s="13" t="s">
        <v>79</v>
      </c>
      <c r="AW376" s="13" t="s">
        <v>33</v>
      </c>
      <c r="AX376" s="13" t="s">
        <v>72</v>
      </c>
      <c r="AY376" s="259" t="s">
        <v>236</v>
      </c>
    </row>
    <row r="377" s="12" customFormat="1">
      <c r="B377" s="233"/>
      <c r="C377" s="234"/>
      <c r="D377" s="229" t="s">
        <v>249</v>
      </c>
      <c r="E377" s="235" t="s">
        <v>19</v>
      </c>
      <c r="F377" s="236" t="s">
        <v>3374</v>
      </c>
      <c r="G377" s="234"/>
      <c r="H377" s="237">
        <v>0.28799999999999998</v>
      </c>
      <c r="I377" s="238"/>
      <c r="J377" s="234"/>
      <c r="K377" s="234"/>
      <c r="L377" s="239"/>
      <c r="M377" s="240"/>
      <c r="N377" s="241"/>
      <c r="O377" s="241"/>
      <c r="P377" s="241"/>
      <c r="Q377" s="241"/>
      <c r="R377" s="241"/>
      <c r="S377" s="241"/>
      <c r="T377" s="242"/>
      <c r="AT377" s="243" t="s">
        <v>249</v>
      </c>
      <c r="AU377" s="243" t="s">
        <v>81</v>
      </c>
      <c r="AV377" s="12" t="s">
        <v>81</v>
      </c>
      <c r="AW377" s="12" t="s">
        <v>33</v>
      </c>
      <c r="AX377" s="12" t="s">
        <v>72</v>
      </c>
      <c r="AY377" s="243" t="s">
        <v>236</v>
      </c>
    </row>
    <row r="378" s="12" customFormat="1">
      <c r="B378" s="233"/>
      <c r="C378" s="234"/>
      <c r="D378" s="229" t="s">
        <v>249</v>
      </c>
      <c r="E378" s="235" t="s">
        <v>19</v>
      </c>
      <c r="F378" s="236" t="s">
        <v>3375</v>
      </c>
      <c r="G378" s="234"/>
      <c r="H378" s="237">
        <v>0.40000000000000002</v>
      </c>
      <c r="I378" s="238"/>
      <c r="J378" s="234"/>
      <c r="K378" s="234"/>
      <c r="L378" s="239"/>
      <c r="M378" s="240"/>
      <c r="N378" s="241"/>
      <c r="O378" s="241"/>
      <c r="P378" s="241"/>
      <c r="Q378" s="241"/>
      <c r="R378" s="241"/>
      <c r="S378" s="241"/>
      <c r="T378" s="242"/>
      <c r="AT378" s="243" t="s">
        <v>249</v>
      </c>
      <c r="AU378" s="243" t="s">
        <v>81</v>
      </c>
      <c r="AV378" s="12" t="s">
        <v>81</v>
      </c>
      <c r="AW378" s="12" t="s">
        <v>33</v>
      </c>
      <c r="AX378" s="12" t="s">
        <v>72</v>
      </c>
      <c r="AY378" s="243" t="s">
        <v>236</v>
      </c>
    </row>
    <row r="379" s="1" customFormat="1" ht="16.5" customHeight="1">
      <c r="B379" s="39"/>
      <c r="C379" s="217" t="s">
        <v>550</v>
      </c>
      <c r="D379" s="217" t="s">
        <v>238</v>
      </c>
      <c r="E379" s="218" t="s">
        <v>3376</v>
      </c>
      <c r="F379" s="219" t="s">
        <v>3377</v>
      </c>
      <c r="G379" s="220" t="s">
        <v>276</v>
      </c>
      <c r="H379" s="221">
        <v>9</v>
      </c>
      <c r="I379" s="222"/>
      <c r="J379" s="223">
        <f>ROUND(I379*H379,2)</f>
        <v>0</v>
      </c>
      <c r="K379" s="219" t="s">
        <v>242</v>
      </c>
      <c r="L379" s="44"/>
      <c r="M379" s="224" t="s">
        <v>19</v>
      </c>
      <c r="N379" s="225" t="s">
        <v>43</v>
      </c>
      <c r="O379" s="80"/>
      <c r="P379" s="226">
        <f>O379*H379</f>
        <v>0</v>
      </c>
      <c r="Q379" s="226">
        <v>0.00165</v>
      </c>
      <c r="R379" s="226">
        <f>Q379*H379</f>
        <v>0.01485</v>
      </c>
      <c r="S379" s="226">
        <v>0</v>
      </c>
      <c r="T379" s="227">
        <f>S379*H379</f>
        <v>0</v>
      </c>
      <c r="AR379" s="18" t="s">
        <v>243</v>
      </c>
      <c r="AT379" s="18" t="s">
        <v>238</v>
      </c>
      <c r="AU379" s="18" t="s">
        <v>81</v>
      </c>
      <c r="AY379" s="18" t="s">
        <v>236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8" t="s">
        <v>79</v>
      </c>
      <c r="BK379" s="228">
        <f>ROUND(I379*H379,2)</f>
        <v>0</v>
      </c>
      <c r="BL379" s="18" t="s">
        <v>243</v>
      </c>
      <c r="BM379" s="18" t="s">
        <v>3378</v>
      </c>
    </row>
    <row r="380" s="1" customFormat="1">
      <c r="B380" s="39"/>
      <c r="C380" s="40"/>
      <c r="D380" s="229" t="s">
        <v>245</v>
      </c>
      <c r="E380" s="40"/>
      <c r="F380" s="230" t="s">
        <v>3379</v>
      </c>
      <c r="G380" s="40"/>
      <c r="H380" s="40"/>
      <c r="I380" s="144"/>
      <c r="J380" s="40"/>
      <c r="K380" s="40"/>
      <c r="L380" s="44"/>
      <c r="M380" s="231"/>
      <c r="N380" s="80"/>
      <c r="O380" s="80"/>
      <c r="P380" s="80"/>
      <c r="Q380" s="80"/>
      <c r="R380" s="80"/>
      <c r="S380" s="80"/>
      <c r="T380" s="81"/>
      <c r="AT380" s="18" t="s">
        <v>245</v>
      </c>
      <c r="AU380" s="18" t="s">
        <v>81</v>
      </c>
    </row>
    <row r="381" s="13" customFormat="1">
      <c r="B381" s="250"/>
      <c r="C381" s="251"/>
      <c r="D381" s="229" t="s">
        <v>249</v>
      </c>
      <c r="E381" s="252" t="s">
        <v>19</v>
      </c>
      <c r="F381" s="253" t="s">
        <v>3366</v>
      </c>
      <c r="G381" s="251"/>
      <c r="H381" s="252" t="s">
        <v>19</v>
      </c>
      <c r="I381" s="254"/>
      <c r="J381" s="251"/>
      <c r="K381" s="251"/>
      <c r="L381" s="255"/>
      <c r="M381" s="256"/>
      <c r="N381" s="257"/>
      <c r="O381" s="257"/>
      <c r="P381" s="257"/>
      <c r="Q381" s="257"/>
      <c r="R381" s="257"/>
      <c r="S381" s="257"/>
      <c r="T381" s="258"/>
      <c r="AT381" s="259" t="s">
        <v>249</v>
      </c>
      <c r="AU381" s="259" t="s">
        <v>81</v>
      </c>
      <c r="AV381" s="13" t="s">
        <v>79</v>
      </c>
      <c r="AW381" s="13" t="s">
        <v>33</v>
      </c>
      <c r="AX381" s="13" t="s">
        <v>72</v>
      </c>
      <c r="AY381" s="259" t="s">
        <v>236</v>
      </c>
    </row>
    <row r="382" s="13" customFormat="1">
      <c r="B382" s="250"/>
      <c r="C382" s="251"/>
      <c r="D382" s="229" t="s">
        <v>249</v>
      </c>
      <c r="E382" s="252" t="s">
        <v>19</v>
      </c>
      <c r="F382" s="253" t="s">
        <v>3228</v>
      </c>
      <c r="G382" s="251"/>
      <c r="H382" s="252" t="s">
        <v>19</v>
      </c>
      <c r="I382" s="254"/>
      <c r="J382" s="251"/>
      <c r="K382" s="251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249</v>
      </c>
      <c r="AU382" s="259" t="s">
        <v>81</v>
      </c>
      <c r="AV382" s="13" t="s">
        <v>79</v>
      </c>
      <c r="AW382" s="13" t="s">
        <v>33</v>
      </c>
      <c r="AX382" s="13" t="s">
        <v>72</v>
      </c>
      <c r="AY382" s="259" t="s">
        <v>236</v>
      </c>
    </row>
    <row r="383" s="12" customFormat="1">
      <c r="B383" s="233"/>
      <c r="C383" s="234"/>
      <c r="D383" s="229" t="s">
        <v>249</v>
      </c>
      <c r="E383" s="235" t="s">
        <v>19</v>
      </c>
      <c r="F383" s="236" t="s">
        <v>3380</v>
      </c>
      <c r="G383" s="234"/>
      <c r="H383" s="237">
        <v>9</v>
      </c>
      <c r="I383" s="238"/>
      <c r="J383" s="234"/>
      <c r="K383" s="234"/>
      <c r="L383" s="239"/>
      <c r="M383" s="240"/>
      <c r="N383" s="241"/>
      <c r="O383" s="241"/>
      <c r="P383" s="241"/>
      <c r="Q383" s="241"/>
      <c r="R383" s="241"/>
      <c r="S383" s="241"/>
      <c r="T383" s="242"/>
      <c r="AT383" s="243" t="s">
        <v>249</v>
      </c>
      <c r="AU383" s="243" t="s">
        <v>81</v>
      </c>
      <c r="AV383" s="12" t="s">
        <v>81</v>
      </c>
      <c r="AW383" s="12" t="s">
        <v>33</v>
      </c>
      <c r="AX383" s="12" t="s">
        <v>72</v>
      </c>
      <c r="AY383" s="243" t="s">
        <v>236</v>
      </c>
    </row>
    <row r="384" s="1" customFormat="1" ht="16.5" customHeight="1">
      <c r="B384" s="39"/>
      <c r="C384" s="260" t="s">
        <v>556</v>
      </c>
      <c r="D384" s="260" t="s">
        <v>680</v>
      </c>
      <c r="E384" s="261" t="s">
        <v>3381</v>
      </c>
      <c r="F384" s="262" t="s">
        <v>3382</v>
      </c>
      <c r="G384" s="263" t="s">
        <v>276</v>
      </c>
      <c r="H384" s="264">
        <v>9</v>
      </c>
      <c r="I384" s="265"/>
      <c r="J384" s="266">
        <f>ROUND(I384*H384,2)</f>
        <v>0</v>
      </c>
      <c r="K384" s="262" t="s">
        <v>242</v>
      </c>
      <c r="L384" s="267"/>
      <c r="M384" s="268" t="s">
        <v>19</v>
      </c>
      <c r="N384" s="269" t="s">
        <v>43</v>
      </c>
      <c r="O384" s="80"/>
      <c r="P384" s="226">
        <f>O384*H384</f>
        <v>0</v>
      </c>
      <c r="Q384" s="226">
        <v>0.044999999999999998</v>
      </c>
      <c r="R384" s="226">
        <f>Q384*H384</f>
        <v>0.40499999999999997</v>
      </c>
      <c r="S384" s="226">
        <v>0</v>
      </c>
      <c r="T384" s="227">
        <f>S384*H384</f>
        <v>0</v>
      </c>
      <c r="AR384" s="18" t="s">
        <v>305</v>
      </c>
      <c r="AT384" s="18" t="s">
        <v>680</v>
      </c>
      <c r="AU384" s="18" t="s">
        <v>81</v>
      </c>
      <c r="AY384" s="18" t="s">
        <v>236</v>
      </c>
      <c r="BE384" s="228">
        <f>IF(N384="základní",J384,0)</f>
        <v>0</v>
      </c>
      <c r="BF384" s="228">
        <f>IF(N384="snížená",J384,0)</f>
        <v>0</v>
      </c>
      <c r="BG384" s="228">
        <f>IF(N384="zákl. přenesená",J384,0)</f>
        <v>0</v>
      </c>
      <c r="BH384" s="228">
        <f>IF(N384="sníž. přenesená",J384,0)</f>
        <v>0</v>
      </c>
      <c r="BI384" s="228">
        <f>IF(N384="nulová",J384,0)</f>
        <v>0</v>
      </c>
      <c r="BJ384" s="18" t="s">
        <v>79</v>
      </c>
      <c r="BK384" s="228">
        <f>ROUND(I384*H384,2)</f>
        <v>0</v>
      </c>
      <c r="BL384" s="18" t="s">
        <v>243</v>
      </c>
      <c r="BM384" s="18" t="s">
        <v>3383</v>
      </c>
    </row>
    <row r="385" s="1" customFormat="1">
      <c r="B385" s="39"/>
      <c r="C385" s="40"/>
      <c r="D385" s="229" t="s">
        <v>245</v>
      </c>
      <c r="E385" s="40"/>
      <c r="F385" s="230" t="s">
        <v>3382</v>
      </c>
      <c r="G385" s="40"/>
      <c r="H385" s="40"/>
      <c r="I385" s="144"/>
      <c r="J385" s="40"/>
      <c r="K385" s="40"/>
      <c r="L385" s="44"/>
      <c r="M385" s="231"/>
      <c r="N385" s="80"/>
      <c r="O385" s="80"/>
      <c r="P385" s="80"/>
      <c r="Q385" s="80"/>
      <c r="R385" s="80"/>
      <c r="S385" s="80"/>
      <c r="T385" s="81"/>
      <c r="AT385" s="18" t="s">
        <v>245</v>
      </c>
      <c r="AU385" s="18" t="s">
        <v>81</v>
      </c>
    </row>
    <row r="386" s="13" customFormat="1">
      <c r="B386" s="250"/>
      <c r="C386" s="251"/>
      <c r="D386" s="229" t="s">
        <v>249</v>
      </c>
      <c r="E386" s="252" t="s">
        <v>19</v>
      </c>
      <c r="F386" s="253" t="s">
        <v>3366</v>
      </c>
      <c r="G386" s="251"/>
      <c r="H386" s="252" t="s">
        <v>19</v>
      </c>
      <c r="I386" s="254"/>
      <c r="J386" s="251"/>
      <c r="K386" s="251"/>
      <c r="L386" s="255"/>
      <c r="M386" s="256"/>
      <c r="N386" s="257"/>
      <c r="O386" s="257"/>
      <c r="P386" s="257"/>
      <c r="Q386" s="257"/>
      <c r="R386" s="257"/>
      <c r="S386" s="257"/>
      <c r="T386" s="258"/>
      <c r="AT386" s="259" t="s">
        <v>249</v>
      </c>
      <c r="AU386" s="259" t="s">
        <v>81</v>
      </c>
      <c r="AV386" s="13" t="s">
        <v>79</v>
      </c>
      <c r="AW386" s="13" t="s">
        <v>33</v>
      </c>
      <c r="AX386" s="13" t="s">
        <v>72</v>
      </c>
      <c r="AY386" s="259" t="s">
        <v>236</v>
      </c>
    </row>
    <row r="387" s="13" customFormat="1">
      <c r="B387" s="250"/>
      <c r="C387" s="251"/>
      <c r="D387" s="229" t="s">
        <v>249</v>
      </c>
      <c r="E387" s="252" t="s">
        <v>19</v>
      </c>
      <c r="F387" s="253" t="s">
        <v>3228</v>
      </c>
      <c r="G387" s="251"/>
      <c r="H387" s="252" t="s">
        <v>19</v>
      </c>
      <c r="I387" s="254"/>
      <c r="J387" s="251"/>
      <c r="K387" s="251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249</v>
      </c>
      <c r="AU387" s="259" t="s">
        <v>81</v>
      </c>
      <c r="AV387" s="13" t="s">
        <v>79</v>
      </c>
      <c r="AW387" s="13" t="s">
        <v>33</v>
      </c>
      <c r="AX387" s="13" t="s">
        <v>72</v>
      </c>
      <c r="AY387" s="259" t="s">
        <v>236</v>
      </c>
    </row>
    <row r="388" s="12" customFormat="1">
      <c r="B388" s="233"/>
      <c r="C388" s="234"/>
      <c r="D388" s="229" t="s">
        <v>249</v>
      </c>
      <c r="E388" s="235" t="s">
        <v>19</v>
      </c>
      <c r="F388" s="236" t="s">
        <v>3380</v>
      </c>
      <c r="G388" s="234"/>
      <c r="H388" s="237">
        <v>9</v>
      </c>
      <c r="I388" s="238"/>
      <c r="J388" s="234"/>
      <c r="K388" s="234"/>
      <c r="L388" s="239"/>
      <c r="M388" s="240"/>
      <c r="N388" s="241"/>
      <c r="O388" s="241"/>
      <c r="P388" s="241"/>
      <c r="Q388" s="241"/>
      <c r="R388" s="241"/>
      <c r="S388" s="241"/>
      <c r="T388" s="242"/>
      <c r="AT388" s="243" t="s">
        <v>249</v>
      </c>
      <c r="AU388" s="243" t="s">
        <v>81</v>
      </c>
      <c r="AV388" s="12" t="s">
        <v>81</v>
      </c>
      <c r="AW388" s="12" t="s">
        <v>33</v>
      </c>
      <c r="AX388" s="12" t="s">
        <v>72</v>
      </c>
      <c r="AY388" s="243" t="s">
        <v>236</v>
      </c>
    </row>
    <row r="389" s="1" customFormat="1" ht="16.5" customHeight="1">
      <c r="B389" s="39"/>
      <c r="C389" s="217" t="s">
        <v>562</v>
      </c>
      <c r="D389" s="217" t="s">
        <v>238</v>
      </c>
      <c r="E389" s="218" t="s">
        <v>1950</v>
      </c>
      <c r="F389" s="219" t="s">
        <v>1951</v>
      </c>
      <c r="G389" s="220" t="s">
        <v>241</v>
      </c>
      <c r="H389" s="221">
        <v>6.8920000000000003</v>
      </c>
      <c r="I389" s="222"/>
      <c r="J389" s="223">
        <f>ROUND(I389*H389,2)</f>
        <v>0</v>
      </c>
      <c r="K389" s="219" t="s">
        <v>242</v>
      </c>
      <c r="L389" s="44"/>
      <c r="M389" s="224" t="s">
        <v>19</v>
      </c>
      <c r="N389" s="225" t="s">
        <v>43</v>
      </c>
      <c r="O389" s="80"/>
      <c r="P389" s="226">
        <f>O389*H389</f>
        <v>0</v>
      </c>
      <c r="Q389" s="226">
        <v>0</v>
      </c>
      <c r="R389" s="226">
        <f>Q389*H389</f>
        <v>0</v>
      </c>
      <c r="S389" s="226">
        <v>0</v>
      </c>
      <c r="T389" s="227">
        <f>S389*H389</f>
        <v>0</v>
      </c>
      <c r="AR389" s="18" t="s">
        <v>243</v>
      </c>
      <c r="AT389" s="18" t="s">
        <v>238</v>
      </c>
      <c r="AU389" s="18" t="s">
        <v>81</v>
      </c>
      <c r="AY389" s="18" t="s">
        <v>236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79</v>
      </c>
      <c r="BK389" s="228">
        <f>ROUND(I389*H389,2)</f>
        <v>0</v>
      </c>
      <c r="BL389" s="18" t="s">
        <v>243</v>
      </c>
      <c r="BM389" s="18" t="s">
        <v>3384</v>
      </c>
    </row>
    <row r="390" s="1" customFormat="1">
      <c r="B390" s="39"/>
      <c r="C390" s="40"/>
      <c r="D390" s="229" t="s">
        <v>245</v>
      </c>
      <c r="E390" s="40"/>
      <c r="F390" s="230" t="s">
        <v>1953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245</v>
      </c>
      <c r="AU390" s="18" t="s">
        <v>81</v>
      </c>
    </row>
    <row r="391" s="13" customFormat="1">
      <c r="B391" s="250"/>
      <c r="C391" s="251"/>
      <c r="D391" s="229" t="s">
        <v>249</v>
      </c>
      <c r="E391" s="252" t="s">
        <v>19</v>
      </c>
      <c r="F391" s="253" t="s">
        <v>3385</v>
      </c>
      <c r="G391" s="251"/>
      <c r="H391" s="252" t="s">
        <v>19</v>
      </c>
      <c r="I391" s="254"/>
      <c r="J391" s="251"/>
      <c r="K391" s="251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249</v>
      </c>
      <c r="AU391" s="259" t="s">
        <v>81</v>
      </c>
      <c r="AV391" s="13" t="s">
        <v>79</v>
      </c>
      <c r="AW391" s="13" t="s">
        <v>33</v>
      </c>
      <c r="AX391" s="13" t="s">
        <v>72</v>
      </c>
      <c r="AY391" s="259" t="s">
        <v>236</v>
      </c>
    </row>
    <row r="392" s="13" customFormat="1">
      <c r="B392" s="250"/>
      <c r="C392" s="251"/>
      <c r="D392" s="229" t="s">
        <v>249</v>
      </c>
      <c r="E392" s="252" t="s">
        <v>19</v>
      </c>
      <c r="F392" s="253" t="s">
        <v>3219</v>
      </c>
      <c r="G392" s="251"/>
      <c r="H392" s="252" t="s">
        <v>19</v>
      </c>
      <c r="I392" s="254"/>
      <c r="J392" s="251"/>
      <c r="K392" s="251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249</v>
      </c>
      <c r="AU392" s="259" t="s">
        <v>81</v>
      </c>
      <c r="AV392" s="13" t="s">
        <v>79</v>
      </c>
      <c r="AW392" s="13" t="s">
        <v>33</v>
      </c>
      <c r="AX392" s="13" t="s">
        <v>72</v>
      </c>
      <c r="AY392" s="259" t="s">
        <v>236</v>
      </c>
    </row>
    <row r="393" s="12" customFormat="1">
      <c r="B393" s="233"/>
      <c r="C393" s="234"/>
      <c r="D393" s="229" t="s">
        <v>249</v>
      </c>
      <c r="E393" s="235" t="s">
        <v>19</v>
      </c>
      <c r="F393" s="236" t="s">
        <v>3386</v>
      </c>
      <c r="G393" s="234"/>
      <c r="H393" s="237">
        <v>2.6400000000000001</v>
      </c>
      <c r="I393" s="238"/>
      <c r="J393" s="234"/>
      <c r="K393" s="234"/>
      <c r="L393" s="239"/>
      <c r="M393" s="240"/>
      <c r="N393" s="241"/>
      <c r="O393" s="241"/>
      <c r="P393" s="241"/>
      <c r="Q393" s="241"/>
      <c r="R393" s="241"/>
      <c r="S393" s="241"/>
      <c r="T393" s="242"/>
      <c r="AT393" s="243" t="s">
        <v>249</v>
      </c>
      <c r="AU393" s="243" t="s">
        <v>81</v>
      </c>
      <c r="AV393" s="12" t="s">
        <v>81</v>
      </c>
      <c r="AW393" s="12" t="s">
        <v>33</v>
      </c>
      <c r="AX393" s="12" t="s">
        <v>72</v>
      </c>
      <c r="AY393" s="243" t="s">
        <v>236</v>
      </c>
    </row>
    <row r="394" s="12" customFormat="1">
      <c r="B394" s="233"/>
      <c r="C394" s="234"/>
      <c r="D394" s="229" t="s">
        <v>249</v>
      </c>
      <c r="E394" s="235" t="s">
        <v>19</v>
      </c>
      <c r="F394" s="236" t="s">
        <v>3374</v>
      </c>
      <c r="G394" s="234"/>
      <c r="H394" s="237">
        <v>0.28799999999999998</v>
      </c>
      <c r="I394" s="238"/>
      <c r="J394" s="234"/>
      <c r="K394" s="234"/>
      <c r="L394" s="239"/>
      <c r="M394" s="240"/>
      <c r="N394" s="241"/>
      <c r="O394" s="241"/>
      <c r="P394" s="241"/>
      <c r="Q394" s="241"/>
      <c r="R394" s="241"/>
      <c r="S394" s="241"/>
      <c r="T394" s="242"/>
      <c r="AT394" s="243" t="s">
        <v>249</v>
      </c>
      <c r="AU394" s="243" t="s">
        <v>81</v>
      </c>
      <c r="AV394" s="12" t="s">
        <v>81</v>
      </c>
      <c r="AW394" s="12" t="s">
        <v>33</v>
      </c>
      <c r="AX394" s="12" t="s">
        <v>72</v>
      </c>
      <c r="AY394" s="243" t="s">
        <v>236</v>
      </c>
    </row>
    <row r="395" s="12" customFormat="1">
      <c r="B395" s="233"/>
      <c r="C395" s="234"/>
      <c r="D395" s="229" t="s">
        <v>249</v>
      </c>
      <c r="E395" s="235" t="s">
        <v>19</v>
      </c>
      <c r="F395" s="236" t="s">
        <v>3375</v>
      </c>
      <c r="G395" s="234"/>
      <c r="H395" s="237">
        <v>0.40000000000000002</v>
      </c>
      <c r="I395" s="238"/>
      <c r="J395" s="234"/>
      <c r="K395" s="234"/>
      <c r="L395" s="239"/>
      <c r="M395" s="240"/>
      <c r="N395" s="241"/>
      <c r="O395" s="241"/>
      <c r="P395" s="241"/>
      <c r="Q395" s="241"/>
      <c r="R395" s="241"/>
      <c r="S395" s="241"/>
      <c r="T395" s="242"/>
      <c r="AT395" s="243" t="s">
        <v>249</v>
      </c>
      <c r="AU395" s="243" t="s">
        <v>81</v>
      </c>
      <c r="AV395" s="12" t="s">
        <v>81</v>
      </c>
      <c r="AW395" s="12" t="s">
        <v>33</v>
      </c>
      <c r="AX395" s="12" t="s">
        <v>72</v>
      </c>
      <c r="AY395" s="243" t="s">
        <v>236</v>
      </c>
    </row>
    <row r="396" s="13" customFormat="1">
      <c r="B396" s="250"/>
      <c r="C396" s="251"/>
      <c r="D396" s="229" t="s">
        <v>249</v>
      </c>
      <c r="E396" s="252" t="s">
        <v>19</v>
      </c>
      <c r="F396" s="253" t="s">
        <v>3228</v>
      </c>
      <c r="G396" s="251"/>
      <c r="H396" s="252" t="s">
        <v>19</v>
      </c>
      <c r="I396" s="254"/>
      <c r="J396" s="251"/>
      <c r="K396" s="251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249</v>
      </c>
      <c r="AU396" s="259" t="s">
        <v>81</v>
      </c>
      <c r="AV396" s="13" t="s">
        <v>79</v>
      </c>
      <c r="AW396" s="13" t="s">
        <v>33</v>
      </c>
      <c r="AX396" s="13" t="s">
        <v>72</v>
      </c>
      <c r="AY396" s="259" t="s">
        <v>236</v>
      </c>
    </row>
    <row r="397" s="12" customFormat="1">
      <c r="B397" s="233"/>
      <c r="C397" s="234"/>
      <c r="D397" s="229" t="s">
        <v>249</v>
      </c>
      <c r="E397" s="235" t="s">
        <v>19</v>
      </c>
      <c r="F397" s="236" t="s">
        <v>3387</v>
      </c>
      <c r="G397" s="234"/>
      <c r="H397" s="237">
        <v>2.04</v>
      </c>
      <c r="I397" s="238"/>
      <c r="J397" s="234"/>
      <c r="K397" s="234"/>
      <c r="L397" s="239"/>
      <c r="M397" s="240"/>
      <c r="N397" s="241"/>
      <c r="O397" s="241"/>
      <c r="P397" s="241"/>
      <c r="Q397" s="241"/>
      <c r="R397" s="241"/>
      <c r="S397" s="241"/>
      <c r="T397" s="242"/>
      <c r="AT397" s="243" t="s">
        <v>249</v>
      </c>
      <c r="AU397" s="243" t="s">
        <v>81</v>
      </c>
      <c r="AV397" s="12" t="s">
        <v>81</v>
      </c>
      <c r="AW397" s="12" t="s">
        <v>33</v>
      </c>
      <c r="AX397" s="12" t="s">
        <v>72</v>
      </c>
      <c r="AY397" s="243" t="s">
        <v>236</v>
      </c>
    </row>
    <row r="398" s="13" customFormat="1">
      <c r="B398" s="250"/>
      <c r="C398" s="251"/>
      <c r="D398" s="229" t="s">
        <v>249</v>
      </c>
      <c r="E398" s="252" t="s">
        <v>19</v>
      </c>
      <c r="F398" s="253" t="s">
        <v>3228</v>
      </c>
      <c r="G398" s="251"/>
      <c r="H398" s="252" t="s">
        <v>19</v>
      </c>
      <c r="I398" s="254"/>
      <c r="J398" s="251"/>
      <c r="K398" s="251"/>
      <c r="L398" s="255"/>
      <c r="M398" s="256"/>
      <c r="N398" s="257"/>
      <c r="O398" s="257"/>
      <c r="P398" s="257"/>
      <c r="Q398" s="257"/>
      <c r="R398" s="257"/>
      <c r="S398" s="257"/>
      <c r="T398" s="258"/>
      <c r="AT398" s="259" t="s">
        <v>249</v>
      </c>
      <c r="AU398" s="259" t="s">
        <v>81</v>
      </c>
      <c r="AV398" s="13" t="s">
        <v>79</v>
      </c>
      <c r="AW398" s="13" t="s">
        <v>33</v>
      </c>
      <c r="AX398" s="13" t="s">
        <v>72</v>
      </c>
      <c r="AY398" s="259" t="s">
        <v>236</v>
      </c>
    </row>
    <row r="399" s="12" customFormat="1">
      <c r="B399" s="233"/>
      <c r="C399" s="234"/>
      <c r="D399" s="229" t="s">
        <v>249</v>
      </c>
      <c r="E399" s="235" t="s">
        <v>19</v>
      </c>
      <c r="F399" s="236" t="s">
        <v>3388</v>
      </c>
      <c r="G399" s="234"/>
      <c r="H399" s="237">
        <v>0.54900000000000004</v>
      </c>
      <c r="I399" s="238"/>
      <c r="J399" s="234"/>
      <c r="K399" s="234"/>
      <c r="L399" s="239"/>
      <c r="M399" s="240"/>
      <c r="N399" s="241"/>
      <c r="O399" s="241"/>
      <c r="P399" s="241"/>
      <c r="Q399" s="241"/>
      <c r="R399" s="241"/>
      <c r="S399" s="241"/>
      <c r="T399" s="242"/>
      <c r="AT399" s="243" t="s">
        <v>249</v>
      </c>
      <c r="AU399" s="243" t="s">
        <v>81</v>
      </c>
      <c r="AV399" s="12" t="s">
        <v>81</v>
      </c>
      <c r="AW399" s="12" t="s">
        <v>33</v>
      </c>
      <c r="AX399" s="12" t="s">
        <v>72</v>
      </c>
      <c r="AY399" s="243" t="s">
        <v>236</v>
      </c>
    </row>
    <row r="400" s="12" customFormat="1">
      <c r="B400" s="233"/>
      <c r="C400" s="234"/>
      <c r="D400" s="229" t="s">
        <v>249</v>
      </c>
      <c r="E400" s="235" t="s">
        <v>19</v>
      </c>
      <c r="F400" s="236" t="s">
        <v>3389</v>
      </c>
      <c r="G400" s="234"/>
      <c r="H400" s="237">
        <v>0.97499999999999998</v>
      </c>
      <c r="I400" s="238"/>
      <c r="J400" s="234"/>
      <c r="K400" s="234"/>
      <c r="L400" s="239"/>
      <c r="M400" s="240"/>
      <c r="N400" s="241"/>
      <c r="O400" s="241"/>
      <c r="P400" s="241"/>
      <c r="Q400" s="241"/>
      <c r="R400" s="241"/>
      <c r="S400" s="241"/>
      <c r="T400" s="242"/>
      <c r="AT400" s="243" t="s">
        <v>249</v>
      </c>
      <c r="AU400" s="243" t="s">
        <v>81</v>
      </c>
      <c r="AV400" s="12" t="s">
        <v>81</v>
      </c>
      <c r="AW400" s="12" t="s">
        <v>33</v>
      </c>
      <c r="AX400" s="12" t="s">
        <v>72</v>
      </c>
      <c r="AY400" s="243" t="s">
        <v>236</v>
      </c>
    </row>
    <row r="401" s="1" customFormat="1" ht="16.5" customHeight="1">
      <c r="B401" s="39"/>
      <c r="C401" s="217" t="s">
        <v>569</v>
      </c>
      <c r="D401" s="217" t="s">
        <v>238</v>
      </c>
      <c r="E401" s="218" t="s">
        <v>3390</v>
      </c>
      <c r="F401" s="219" t="s">
        <v>3391</v>
      </c>
      <c r="G401" s="220" t="s">
        <v>241</v>
      </c>
      <c r="H401" s="221">
        <v>8.1600000000000001</v>
      </c>
      <c r="I401" s="222"/>
      <c r="J401" s="223">
        <f>ROUND(I401*H401,2)</f>
        <v>0</v>
      </c>
      <c r="K401" s="219" t="s">
        <v>242</v>
      </c>
      <c r="L401" s="44"/>
      <c r="M401" s="224" t="s">
        <v>19</v>
      </c>
      <c r="N401" s="225" t="s">
        <v>43</v>
      </c>
      <c r="O401" s="80"/>
      <c r="P401" s="226">
        <f>O401*H401</f>
        <v>0</v>
      </c>
      <c r="Q401" s="226">
        <v>0</v>
      </c>
      <c r="R401" s="226">
        <f>Q401*H401</f>
        <v>0</v>
      </c>
      <c r="S401" s="226">
        <v>0</v>
      </c>
      <c r="T401" s="227">
        <f>S401*H401</f>
        <v>0</v>
      </c>
      <c r="AR401" s="18" t="s">
        <v>243</v>
      </c>
      <c r="AT401" s="18" t="s">
        <v>238</v>
      </c>
      <c r="AU401" s="18" t="s">
        <v>81</v>
      </c>
      <c r="AY401" s="18" t="s">
        <v>236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8" t="s">
        <v>79</v>
      </c>
      <c r="BK401" s="228">
        <f>ROUND(I401*H401,2)</f>
        <v>0</v>
      </c>
      <c r="BL401" s="18" t="s">
        <v>243</v>
      </c>
      <c r="BM401" s="18" t="s">
        <v>3392</v>
      </c>
    </row>
    <row r="402" s="1" customFormat="1">
      <c r="B402" s="39"/>
      <c r="C402" s="40"/>
      <c r="D402" s="229" t="s">
        <v>245</v>
      </c>
      <c r="E402" s="40"/>
      <c r="F402" s="230" t="s">
        <v>3393</v>
      </c>
      <c r="G402" s="40"/>
      <c r="H402" s="40"/>
      <c r="I402" s="144"/>
      <c r="J402" s="40"/>
      <c r="K402" s="40"/>
      <c r="L402" s="44"/>
      <c r="M402" s="231"/>
      <c r="N402" s="80"/>
      <c r="O402" s="80"/>
      <c r="P402" s="80"/>
      <c r="Q402" s="80"/>
      <c r="R402" s="80"/>
      <c r="S402" s="80"/>
      <c r="T402" s="81"/>
      <c r="AT402" s="18" t="s">
        <v>245</v>
      </c>
      <c r="AU402" s="18" t="s">
        <v>81</v>
      </c>
    </row>
    <row r="403" s="13" customFormat="1">
      <c r="B403" s="250"/>
      <c r="C403" s="251"/>
      <c r="D403" s="229" t="s">
        <v>249</v>
      </c>
      <c r="E403" s="252" t="s">
        <v>19</v>
      </c>
      <c r="F403" s="253" t="s">
        <v>3394</v>
      </c>
      <c r="G403" s="251"/>
      <c r="H403" s="252" t="s">
        <v>19</v>
      </c>
      <c r="I403" s="254"/>
      <c r="J403" s="251"/>
      <c r="K403" s="251"/>
      <c r="L403" s="255"/>
      <c r="M403" s="256"/>
      <c r="N403" s="257"/>
      <c r="O403" s="257"/>
      <c r="P403" s="257"/>
      <c r="Q403" s="257"/>
      <c r="R403" s="257"/>
      <c r="S403" s="257"/>
      <c r="T403" s="258"/>
      <c r="AT403" s="259" t="s">
        <v>249</v>
      </c>
      <c r="AU403" s="259" t="s">
        <v>81</v>
      </c>
      <c r="AV403" s="13" t="s">
        <v>79</v>
      </c>
      <c r="AW403" s="13" t="s">
        <v>33</v>
      </c>
      <c r="AX403" s="13" t="s">
        <v>72</v>
      </c>
      <c r="AY403" s="259" t="s">
        <v>236</v>
      </c>
    </row>
    <row r="404" s="13" customFormat="1">
      <c r="B404" s="250"/>
      <c r="C404" s="251"/>
      <c r="D404" s="229" t="s">
        <v>249</v>
      </c>
      <c r="E404" s="252" t="s">
        <v>19</v>
      </c>
      <c r="F404" s="253" t="s">
        <v>3228</v>
      </c>
      <c r="G404" s="251"/>
      <c r="H404" s="252" t="s">
        <v>19</v>
      </c>
      <c r="I404" s="254"/>
      <c r="J404" s="251"/>
      <c r="K404" s="251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249</v>
      </c>
      <c r="AU404" s="259" t="s">
        <v>81</v>
      </c>
      <c r="AV404" s="13" t="s">
        <v>79</v>
      </c>
      <c r="AW404" s="13" t="s">
        <v>33</v>
      </c>
      <c r="AX404" s="13" t="s">
        <v>72</v>
      </c>
      <c r="AY404" s="259" t="s">
        <v>236</v>
      </c>
    </row>
    <row r="405" s="12" customFormat="1">
      <c r="B405" s="233"/>
      <c r="C405" s="234"/>
      <c r="D405" s="229" t="s">
        <v>249</v>
      </c>
      <c r="E405" s="235" t="s">
        <v>19</v>
      </c>
      <c r="F405" s="236" t="s">
        <v>3395</v>
      </c>
      <c r="G405" s="234"/>
      <c r="H405" s="237">
        <v>8.1600000000000001</v>
      </c>
      <c r="I405" s="238"/>
      <c r="J405" s="234"/>
      <c r="K405" s="234"/>
      <c r="L405" s="239"/>
      <c r="M405" s="240"/>
      <c r="N405" s="241"/>
      <c r="O405" s="241"/>
      <c r="P405" s="241"/>
      <c r="Q405" s="241"/>
      <c r="R405" s="241"/>
      <c r="S405" s="241"/>
      <c r="T405" s="242"/>
      <c r="AT405" s="243" t="s">
        <v>249</v>
      </c>
      <c r="AU405" s="243" t="s">
        <v>81</v>
      </c>
      <c r="AV405" s="12" t="s">
        <v>81</v>
      </c>
      <c r="AW405" s="12" t="s">
        <v>33</v>
      </c>
      <c r="AX405" s="12" t="s">
        <v>72</v>
      </c>
      <c r="AY405" s="243" t="s">
        <v>236</v>
      </c>
    </row>
    <row r="406" s="1" customFormat="1" ht="16.5" customHeight="1">
      <c r="B406" s="39"/>
      <c r="C406" s="217" t="s">
        <v>575</v>
      </c>
      <c r="D406" s="217" t="s">
        <v>238</v>
      </c>
      <c r="E406" s="218" t="s">
        <v>3396</v>
      </c>
      <c r="F406" s="219" t="s">
        <v>3397</v>
      </c>
      <c r="G406" s="220" t="s">
        <v>241</v>
      </c>
      <c r="H406" s="221">
        <v>10.140000000000001</v>
      </c>
      <c r="I406" s="222"/>
      <c r="J406" s="223">
        <f>ROUND(I406*H406,2)</f>
        <v>0</v>
      </c>
      <c r="K406" s="219" t="s">
        <v>242</v>
      </c>
      <c r="L406" s="44"/>
      <c r="M406" s="224" t="s">
        <v>19</v>
      </c>
      <c r="N406" s="225" t="s">
        <v>43</v>
      </c>
      <c r="O406" s="80"/>
      <c r="P406" s="226">
        <f>O406*H406</f>
        <v>0</v>
      </c>
      <c r="Q406" s="226">
        <v>1.9967999999999999</v>
      </c>
      <c r="R406" s="226">
        <f>Q406*H406</f>
        <v>20.247551999999999</v>
      </c>
      <c r="S406" s="226">
        <v>0</v>
      </c>
      <c r="T406" s="227">
        <f>S406*H406</f>
        <v>0</v>
      </c>
      <c r="AR406" s="18" t="s">
        <v>243</v>
      </c>
      <c r="AT406" s="18" t="s">
        <v>238</v>
      </c>
      <c r="AU406" s="18" t="s">
        <v>81</v>
      </c>
      <c r="AY406" s="18" t="s">
        <v>236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8" t="s">
        <v>79</v>
      </c>
      <c r="BK406" s="228">
        <f>ROUND(I406*H406,2)</f>
        <v>0</v>
      </c>
      <c r="BL406" s="18" t="s">
        <v>243</v>
      </c>
      <c r="BM406" s="18" t="s">
        <v>3398</v>
      </c>
    </row>
    <row r="407" s="1" customFormat="1">
      <c r="B407" s="39"/>
      <c r="C407" s="40"/>
      <c r="D407" s="229" t="s">
        <v>245</v>
      </c>
      <c r="E407" s="40"/>
      <c r="F407" s="230" t="s">
        <v>3399</v>
      </c>
      <c r="G407" s="40"/>
      <c r="H407" s="40"/>
      <c r="I407" s="144"/>
      <c r="J407" s="40"/>
      <c r="K407" s="40"/>
      <c r="L407" s="44"/>
      <c r="M407" s="231"/>
      <c r="N407" s="80"/>
      <c r="O407" s="80"/>
      <c r="P407" s="80"/>
      <c r="Q407" s="80"/>
      <c r="R407" s="80"/>
      <c r="S407" s="80"/>
      <c r="T407" s="81"/>
      <c r="AT407" s="18" t="s">
        <v>245</v>
      </c>
      <c r="AU407" s="18" t="s">
        <v>81</v>
      </c>
    </row>
    <row r="408" s="13" customFormat="1">
      <c r="B408" s="250"/>
      <c r="C408" s="251"/>
      <c r="D408" s="229" t="s">
        <v>249</v>
      </c>
      <c r="E408" s="252" t="s">
        <v>19</v>
      </c>
      <c r="F408" s="253" t="s">
        <v>3331</v>
      </c>
      <c r="G408" s="251"/>
      <c r="H408" s="252" t="s">
        <v>19</v>
      </c>
      <c r="I408" s="254"/>
      <c r="J408" s="251"/>
      <c r="K408" s="251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249</v>
      </c>
      <c r="AU408" s="259" t="s">
        <v>81</v>
      </c>
      <c r="AV408" s="13" t="s">
        <v>79</v>
      </c>
      <c r="AW408" s="13" t="s">
        <v>33</v>
      </c>
      <c r="AX408" s="13" t="s">
        <v>72</v>
      </c>
      <c r="AY408" s="259" t="s">
        <v>236</v>
      </c>
    </row>
    <row r="409" s="13" customFormat="1">
      <c r="B409" s="250"/>
      <c r="C409" s="251"/>
      <c r="D409" s="229" t="s">
        <v>249</v>
      </c>
      <c r="E409" s="252" t="s">
        <v>19</v>
      </c>
      <c r="F409" s="253" t="s">
        <v>3203</v>
      </c>
      <c r="G409" s="251"/>
      <c r="H409" s="252" t="s">
        <v>19</v>
      </c>
      <c r="I409" s="254"/>
      <c r="J409" s="251"/>
      <c r="K409" s="251"/>
      <c r="L409" s="255"/>
      <c r="M409" s="256"/>
      <c r="N409" s="257"/>
      <c r="O409" s="257"/>
      <c r="P409" s="257"/>
      <c r="Q409" s="257"/>
      <c r="R409" s="257"/>
      <c r="S409" s="257"/>
      <c r="T409" s="258"/>
      <c r="AT409" s="259" t="s">
        <v>249</v>
      </c>
      <c r="AU409" s="259" t="s">
        <v>81</v>
      </c>
      <c r="AV409" s="13" t="s">
        <v>79</v>
      </c>
      <c r="AW409" s="13" t="s">
        <v>33</v>
      </c>
      <c r="AX409" s="13" t="s">
        <v>72</v>
      </c>
      <c r="AY409" s="259" t="s">
        <v>236</v>
      </c>
    </row>
    <row r="410" s="13" customFormat="1">
      <c r="B410" s="250"/>
      <c r="C410" s="251"/>
      <c r="D410" s="229" t="s">
        <v>249</v>
      </c>
      <c r="E410" s="252" t="s">
        <v>19</v>
      </c>
      <c r="F410" s="253" t="s">
        <v>3204</v>
      </c>
      <c r="G410" s="251"/>
      <c r="H410" s="252" t="s">
        <v>19</v>
      </c>
      <c r="I410" s="254"/>
      <c r="J410" s="251"/>
      <c r="K410" s="251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249</v>
      </c>
      <c r="AU410" s="259" t="s">
        <v>81</v>
      </c>
      <c r="AV410" s="13" t="s">
        <v>79</v>
      </c>
      <c r="AW410" s="13" t="s">
        <v>33</v>
      </c>
      <c r="AX410" s="13" t="s">
        <v>72</v>
      </c>
      <c r="AY410" s="259" t="s">
        <v>236</v>
      </c>
    </row>
    <row r="411" s="12" customFormat="1">
      <c r="B411" s="233"/>
      <c r="C411" s="234"/>
      <c r="D411" s="229" t="s">
        <v>249</v>
      </c>
      <c r="E411" s="235" t="s">
        <v>19</v>
      </c>
      <c r="F411" s="236" t="s">
        <v>3400</v>
      </c>
      <c r="G411" s="234"/>
      <c r="H411" s="237">
        <v>10.140000000000001</v>
      </c>
      <c r="I411" s="238"/>
      <c r="J411" s="234"/>
      <c r="K411" s="234"/>
      <c r="L411" s="239"/>
      <c r="M411" s="240"/>
      <c r="N411" s="241"/>
      <c r="O411" s="241"/>
      <c r="P411" s="241"/>
      <c r="Q411" s="241"/>
      <c r="R411" s="241"/>
      <c r="S411" s="241"/>
      <c r="T411" s="242"/>
      <c r="AT411" s="243" t="s">
        <v>249</v>
      </c>
      <c r="AU411" s="243" t="s">
        <v>81</v>
      </c>
      <c r="AV411" s="12" t="s">
        <v>81</v>
      </c>
      <c r="AW411" s="12" t="s">
        <v>33</v>
      </c>
      <c r="AX411" s="12" t="s">
        <v>72</v>
      </c>
      <c r="AY411" s="243" t="s">
        <v>236</v>
      </c>
    </row>
    <row r="412" s="11" customFormat="1" ht="22.8" customHeight="1">
      <c r="B412" s="201"/>
      <c r="C412" s="202"/>
      <c r="D412" s="203" t="s">
        <v>71</v>
      </c>
      <c r="E412" s="215" t="s">
        <v>286</v>
      </c>
      <c r="F412" s="215" t="s">
        <v>1959</v>
      </c>
      <c r="G412" s="202"/>
      <c r="H412" s="202"/>
      <c r="I412" s="205"/>
      <c r="J412" s="216">
        <f>BK412</f>
        <v>0</v>
      </c>
      <c r="K412" s="202"/>
      <c r="L412" s="207"/>
      <c r="M412" s="208"/>
      <c r="N412" s="209"/>
      <c r="O412" s="209"/>
      <c r="P412" s="210">
        <f>SUM(P413:P422)</f>
        <v>0</v>
      </c>
      <c r="Q412" s="209"/>
      <c r="R412" s="210">
        <f>SUM(R413:R422)</f>
        <v>7.584719999999999</v>
      </c>
      <c r="S412" s="209"/>
      <c r="T412" s="211">
        <f>SUM(T413:T422)</f>
        <v>0</v>
      </c>
      <c r="AR412" s="212" t="s">
        <v>79</v>
      </c>
      <c r="AT412" s="213" t="s">
        <v>71</v>
      </c>
      <c r="AU412" s="213" t="s">
        <v>79</v>
      </c>
      <c r="AY412" s="212" t="s">
        <v>236</v>
      </c>
      <c r="BK412" s="214">
        <f>SUM(BK413:BK422)</f>
        <v>0</v>
      </c>
    </row>
    <row r="413" s="1" customFormat="1" ht="16.5" customHeight="1">
      <c r="B413" s="39"/>
      <c r="C413" s="217" t="s">
        <v>584</v>
      </c>
      <c r="D413" s="217" t="s">
        <v>238</v>
      </c>
      <c r="E413" s="218" t="s">
        <v>3401</v>
      </c>
      <c r="F413" s="219" t="s">
        <v>3402</v>
      </c>
      <c r="G413" s="220" t="s">
        <v>264</v>
      </c>
      <c r="H413" s="221">
        <v>9.75</v>
      </c>
      <c r="I413" s="222"/>
      <c r="J413" s="223">
        <f>ROUND(I413*H413,2)</f>
        <v>0</v>
      </c>
      <c r="K413" s="219" t="s">
        <v>242</v>
      </c>
      <c r="L413" s="44"/>
      <c r="M413" s="224" t="s">
        <v>19</v>
      </c>
      <c r="N413" s="225" t="s">
        <v>43</v>
      </c>
      <c r="O413" s="80"/>
      <c r="P413" s="226">
        <f>O413*H413</f>
        <v>0</v>
      </c>
      <c r="Q413" s="226">
        <v>0.62651999999999997</v>
      </c>
      <c r="R413" s="226">
        <f>Q413*H413</f>
        <v>6.1085699999999994</v>
      </c>
      <c r="S413" s="226">
        <v>0</v>
      </c>
      <c r="T413" s="227">
        <f>S413*H413</f>
        <v>0</v>
      </c>
      <c r="AR413" s="18" t="s">
        <v>243</v>
      </c>
      <c r="AT413" s="18" t="s">
        <v>238</v>
      </c>
      <c r="AU413" s="18" t="s">
        <v>81</v>
      </c>
      <c r="AY413" s="18" t="s">
        <v>236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8" t="s">
        <v>79</v>
      </c>
      <c r="BK413" s="228">
        <f>ROUND(I413*H413,2)</f>
        <v>0</v>
      </c>
      <c r="BL413" s="18" t="s">
        <v>243</v>
      </c>
      <c r="BM413" s="18" t="s">
        <v>3403</v>
      </c>
    </row>
    <row r="414" s="1" customFormat="1">
      <c r="B414" s="39"/>
      <c r="C414" s="40"/>
      <c r="D414" s="229" t="s">
        <v>245</v>
      </c>
      <c r="E414" s="40"/>
      <c r="F414" s="230" t="s">
        <v>3404</v>
      </c>
      <c r="G414" s="40"/>
      <c r="H414" s="40"/>
      <c r="I414" s="144"/>
      <c r="J414" s="40"/>
      <c r="K414" s="40"/>
      <c r="L414" s="44"/>
      <c r="M414" s="231"/>
      <c r="N414" s="80"/>
      <c r="O414" s="80"/>
      <c r="P414" s="80"/>
      <c r="Q414" s="80"/>
      <c r="R414" s="80"/>
      <c r="S414" s="80"/>
      <c r="T414" s="81"/>
      <c r="AT414" s="18" t="s">
        <v>245</v>
      </c>
      <c r="AU414" s="18" t="s">
        <v>81</v>
      </c>
    </row>
    <row r="415" s="13" customFormat="1">
      <c r="B415" s="250"/>
      <c r="C415" s="251"/>
      <c r="D415" s="229" t="s">
        <v>249</v>
      </c>
      <c r="E415" s="252" t="s">
        <v>19</v>
      </c>
      <c r="F415" s="253" t="s">
        <v>3228</v>
      </c>
      <c r="G415" s="251"/>
      <c r="H415" s="252" t="s">
        <v>19</v>
      </c>
      <c r="I415" s="254"/>
      <c r="J415" s="251"/>
      <c r="K415" s="251"/>
      <c r="L415" s="255"/>
      <c r="M415" s="256"/>
      <c r="N415" s="257"/>
      <c r="O415" s="257"/>
      <c r="P415" s="257"/>
      <c r="Q415" s="257"/>
      <c r="R415" s="257"/>
      <c r="S415" s="257"/>
      <c r="T415" s="258"/>
      <c r="AT415" s="259" t="s">
        <v>249</v>
      </c>
      <c r="AU415" s="259" t="s">
        <v>81</v>
      </c>
      <c r="AV415" s="13" t="s">
        <v>79</v>
      </c>
      <c r="AW415" s="13" t="s">
        <v>33</v>
      </c>
      <c r="AX415" s="13" t="s">
        <v>72</v>
      </c>
      <c r="AY415" s="259" t="s">
        <v>236</v>
      </c>
    </row>
    <row r="416" s="13" customFormat="1">
      <c r="B416" s="250"/>
      <c r="C416" s="251"/>
      <c r="D416" s="229" t="s">
        <v>249</v>
      </c>
      <c r="E416" s="252" t="s">
        <v>19</v>
      </c>
      <c r="F416" s="253" t="s">
        <v>3318</v>
      </c>
      <c r="G416" s="251"/>
      <c r="H416" s="252" t="s">
        <v>19</v>
      </c>
      <c r="I416" s="254"/>
      <c r="J416" s="251"/>
      <c r="K416" s="251"/>
      <c r="L416" s="255"/>
      <c r="M416" s="256"/>
      <c r="N416" s="257"/>
      <c r="O416" s="257"/>
      <c r="P416" s="257"/>
      <c r="Q416" s="257"/>
      <c r="R416" s="257"/>
      <c r="S416" s="257"/>
      <c r="T416" s="258"/>
      <c r="AT416" s="259" t="s">
        <v>249</v>
      </c>
      <c r="AU416" s="259" t="s">
        <v>81</v>
      </c>
      <c r="AV416" s="13" t="s">
        <v>79</v>
      </c>
      <c r="AW416" s="13" t="s">
        <v>33</v>
      </c>
      <c r="AX416" s="13" t="s">
        <v>72</v>
      </c>
      <c r="AY416" s="259" t="s">
        <v>236</v>
      </c>
    </row>
    <row r="417" s="12" customFormat="1">
      <c r="B417" s="233"/>
      <c r="C417" s="234"/>
      <c r="D417" s="229" t="s">
        <v>249</v>
      </c>
      <c r="E417" s="235" t="s">
        <v>19</v>
      </c>
      <c r="F417" s="236" t="s">
        <v>3405</v>
      </c>
      <c r="G417" s="234"/>
      <c r="H417" s="237">
        <v>9.75</v>
      </c>
      <c r="I417" s="238"/>
      <c r="J417" s="234"/>
      <c r="K417" s="234"/>
      <c r="L417" s="239"/>
      <c r="M417" s="240"/>
      <c r="N417" s="241"/>
      <c r="O417" s="241"/>
      <c r="P417" s="241"/>
      <c r="Q417" s="241"/>
      <c r="R417" s="241"/>
      <c r="S417" s="241"/>
      <c r="T417" s="242"/>
      <c r="AT417" s="243" t="s">
        <v>249</v>
      </c>
      <c r="AU417" s="243" t="s">
        <v>81</v>
      </c>
      <c r="AV417" s="12" t="s">
        <v>81</v>
      </c>
      <c r="AW417" s="12" t="s">
        <v>33</v>
      </c>
      <c r="AX417" s="12" t="s">
        <v>72</v>
      </c>
      <c r="AY417" s="243" t="s">
        <v>236</v>
      </c>
    </row>
    <row r="418" s="1" customFormat="1" ht="16.5" customHeight="1">
      <c r="B418" s="39"/>
      <c r="C418" s="217" t="s">
        <v>592</v>
      </c>
      <c r="D418" s="217" t="s">
        <v>238</v>
      </c>
      <c r="E418" s="218" t="s">
        <v>3406</v>
      </c>
      <c r="F418" s="219" t="s">
        <v>3407</v>
      </c>
      <c r="G418" s="220" t="s">
        <v>264</v>
      </c>
      <c r="H418" s="221">
        <v>9.75</v>
      </c>
      <c r="I418" s="222"/>
      <c r="J418" s="223">
        <f>ROUND(I418*H418,2)</f>
        <v>0</v>
      </c>
      <c r="K418" s="219" t="s">
        <v>242</v>
      </c>
      <c r="L418" s="44"/>
      <c r="M418" s="224" t="s">
        <v>19</v>
      </c>
      <c r="N418" s="225" t="s">
        <v>43</v>
      </c>
      <c r="O418" s="80"/>
      <c r="P418" s="226">
        <f>O418*H418</f>
        <v>0</v>
      </c>
      <c r="Q418" s="226">
        <v>0.15140000000000001</v>
      </c>
      <c r="R418" s="226">
        <f>Q418*H418</f>
        <v>1.4761500000000001</v>
      </c>
      <c r="S418" s="226">
        <v>0</v>
      </c>
      <c r="T418" s="227">
        <f>S418*H418</f>
        <v>0</v>
      </c>
      <c r="AR418" s="18" t="s">
        <v>243</v>
      </c>
      <c r="AT418" s="18" t="s">
        <v>238</v>
      </c>
      <c r="AU418" s="18" t="s">
        <v>81</v>
      </c>
      <c r="AY418" s="18" t="s">
        <v>236</v>
      </c>
      <c r="BE418" s="228">
        <f>IF(N418="základní",J418,0)</f>
        <v>0</v>
      </c>
      <c r="BF418" s="228">
        <f>IF(N418="snížená",J418,0)</f>
        <v>0</v>
      </c>
      <c r="BG418" s="228">
        <f>IF(N418="zákl. přenesená",J418,0)</f>
        <v>0</v>
      </c>
      <c r="BH418" s="228">
        <f>IF(N418="sníž. přenesená",J418,0)</f>
        <v>0</v>
      </c>
      <c r="BI418" s="228">
        <f>IF(N418="nulová",J418,0)</f>
        <v>0</v>
      </c>
      <c r="BJ418" s="18" t="s">
        <v>79</v>
      </c>
      <c r="BK418" s="228">
        <f>ROUND(I418*H418,2)</f>
        <v>0</v>
      </c>
      <c r="BL418" s="18" t="s">
        <v>243</v>
      </c>
      <c r="BM418" s="18" t="s">
        <v>3408</v>
      </c>
    </row>
    <row r="419" s="1" customFormat="1">
      <c r="B419" s="39"/>
      <c r="C419" s="40"/>
      <c r="D419" s="229" t="s">
        <v>245</v>
      </c>
      <c r="E419" s="40"/>
      <c r="F419" s="230" t="s">
        <v>3409</v>
      </c>
      <c r="G419" s="40"/>
      <c r="H419" s="40"/>
      <c r="I419" s="144"/>
      <c r="J419" s="40"/>
      <c r="K419" s="40"/>
      <c r="L419" s="44"/>
      <c r="M419" s="231"/>
      <c r="N419" s="80"/>
      <c r="O419" s="80"/>
      <c r="P419" s="80"/>
      <c r="Q419" s="80"/>
      <c r="R419" s="80"/>
      <c r="S419" s="80"/>
      <c r="T419" s="81"/>
      <c r="AT419" s="18" t="s">
        <v>245</v>
      </c>
      <c r="AU419" s="18" t="s">
        <v>81</v>
      </c>
    </row>
    <row r="420" s="13" customFormat="1">
      <c r="B420" s="250"/>
      <c r="C420" s="251"/>
      <c r="D420" s="229" t="s">
        <v>249</v>
      </c>
      <c r="E420" s="252" t="s">
        <v>19</v>
      </c>
      <c r="F420" s="253" t="s">
        <v>3228</v>
      </c>
      <c r="G420" s="251"/>
      <c r="H420" s="252" t="s">
        <v>19</v>
      </c>
      <c r="I420" s="254"/>
      <c r="J420" s="251"/>
      <c r="K420" s="251"/>
      <c r="L420" s="255"/>
      <c r="M420" s="256"/>
      <c r="N420" s="257"/>
      <c r="O420" s="257"/>
      <c r="P420" s="257"/>
      <c r="Q420" s="257"/>
      <c r="R420" s="257"/>
      <c r="S420" s="257"/>
      <c r="T420" s="258"/>
      <c r="AT420" s="259" t="s">
        <v>249</v>
      </c>
      <c r="AU420" s="259" t="s">
        <v>81</v>
      </c>
      <c r="AV420" s="13" t="s">
        <v>79</v>
      </c>
      <c r="AW420" s="13" t="s">
        <v>33</v>
      </c>
      <c r="AX420" s="13" t="s">
        <v>72</v>
      </c>
      <c r="AY420" s="259" t="s">
        <v>236</v>
      </c>
    </row>
    <row r="421" s="13" customFormat="1">
      <c r="B421" s="250"/>
      <c r="C421" s="251"/>
      <c r="D421" s="229" t="s">
        <v>249</v>
      </c>
      <c r="E421" s="252" t="s">
        <v>19</v>
      </c>
      <c r="F421" s="253" t="s">
        <v>3318</v>
      </c>
      <c r="G421" s="251"/>
      <c r="H421" s="252" t="s">
        <v>19</v>
      </c>
      <c r="I421" s="254"/>
      <c r="J421" s="251"/>
      <c r="K421" s="251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249</v>
      </c>
      <c r="AU421" s="259" t="s">
        <v>81</v>
      </c>
      <c r="AV421" s="13" t="s">
        <v>79</v>
      </c>
      <c r="AW421" s="13" t="s">
        <v>33</v>
      </c>
      <c r="AX421" s="13" t="s">
        <v>72</v>
      </c>
      <c r="AY421" s="259" t="s">
        <v>236</v>
      </c>
    </row>
    <row r="422" s="12" customFormat="1">
      <c r="B422" s="233"/>
      <c r="C422" s="234"/>
      <c r="D422" s="229" t="s">
        <v>249</v>
      </c>
      <c r="E422" s="235" t="s">
        <v>19</v>
      </c>
      <c r="F422" s="236" t="s">
        <v>3405</v>
      </c>
      <c r="G422" s="234"/>
      <c r="H422" s="237">
        <v>9.75</v>
      </c>
      <c r="I422" s="238"/>
      <c r="J422" s="234"/>
      <c r="K422" s="234"/>
      <c r="L422" s="239"/>
      <c r="M422" s="240"/>
      <c r="N422" s="241"/>
      <c r="O422" s="241"/>
      <c r="P422" s="241"/>
      <c r="Q422" s="241"/>
      <c r="R422" s="241"/>
      <c r="S422" s="241"/>
      <c r="T422" s="242"/>
      <c r="AT422" s="243" t="s">
        <v>249</v>
      </c>
      <c r="AU422" s="243" t="s">
        <v>81</v>
      </c>
      <c r="AV422" s="12" t="s">
        <v>81</v>
      </c>
      <c r="AW422" s="12" t="s">
        <v>33</v>
      </c>
      <c r="AX422" s="12" t="s">
        <v>72</v>
      </c>
      <c r="AY422" s="243" t="s">
        <v>236</v>
      </c>
    </row>
    <row r="423" s="11" customFormat="1" ht="22.8" customHeight="1">
      <c r="B423" s="201"/>
      <c r="C423" s="202"/>
      <c r="D423" s="203" t="s">
        <v>71</v>
      </c>
      <c r="E423" s="215" t="s">
        <v>292</v>
      </c>
      <c r="F423" s="215" t="s">
        <v>2563</v>
      </c>
      <c r="G423" s="202"/>
      <c r="H423" s="202"/>
      <c r="I423" s="205"/>
      <c r="J423" s="216">
        <f>BK423</f>
        <v>0</v>
      </c>
      <c r="K423" s="202"/>
      <c r="L423" s="207"/>
      <c r="M423" s="208"/>
      <c r="N423" s="209"/>
      <c r="O423" s="209"/>
      <c r="P423" s="210">
        <f>SUM(P424:P428)</f>
        <v>0</v>
      </c>
      <c r="Q423" s="209"/>
      <c r="R423" s="210">
        <f>SUM(R424:R428)</f>
        <v>0.012</v>
      </c>
      <c r="S423" s="209"/>
      <c r="T423" s="211">
        <f>SUM(T424:T428)</f>
        <v>0</v>
      </c>
      <c r="AR423" s="212" t="s">
        <v>79</v>
      </c>
      <c r="AT423" s="213" t="s">
        <v>71</v>
      </c>
      <c r="AU423" s="213" t="s">
        <v>79</v>
      </c>
      <c r="AY423" s="212" t="s">
        <v>236</v>
      </c>
      <c r="BK423" s="214">
        <f>SUM(BK424:BK428)</f>
        <v>0</v>
      </c>
    </row>
    <row r="424" s="1" customFormat="1" ht="16.5" customHeight="1">
      <c r="B424" s="39"/>
      <c r="C424" s="217" t="s">
        <v>597</v>
      </c>
      <c r="D424" s="217" t="s">
        <v>238</v>
      </c>
      <c r="E424" s="218" t="s">
        <v>3410</v>
      </c>
      <c r="F424" s="219" t="s">
        <v>3411</v>
      </c>
      <c r="G424" s="220" t="s">
        <v>264</v>
      </c>
      <c r="H424" s="221">
        <v>1.5</v>
      </c>
      <c r="I424" s="222"/>
      <c r="J424" s="223">
        <f>ROUND(I424*H424,2)</f>
        <v>0</v>
      </c>
      <c r="K424" s="219" t="s">
        <v>242</v>
      </c>
      <c r="L424" s="44"/>
      <c r="M424" s="224" t="s">
        <v>19</v>
      </c>
      <c r="N424" s="225" t="s">
        <v>43</v>
      </c>
      <c r="O424" s="80"/>
      <c r="P424" s="226">
        <f>O424*H424</f>
        <v>0</v>
      </c>
      <c r="Q424" s="226">
        <v>0.0080000000000000002</v>
      </c>
      <c r="R424" s="226">
        <f>Q424*H424</f>
        <v>0.012</v>
      </c>
      <c r="S424" s="226">
        <v>0</v>
      </c>
      <c r="T424" s="227">
        <f>S424*H424</f>
        <v>0</v>
      </c>
      <c r="AR424" s="18" t="s">
        <v>243</v>
      </c>
      <c r="AT424" s="18" t="s">
        <v>238</v>
      </c>
      <c r="AU424" s="18" t="s">
        <v>81</v>
      </c>
      <c r="AY424" s="18" t="s">
        <v>236</v>
      </c>
      <c r="BE424" s="228">
        <f>IF(N424="základní",J424,0)</f>
        <v>0</v>
      </c>
      <c r="BF424" s="228">
        <f>IF(N424="snížená",J424,0)</f>
        <v>0</v>
      </c>
      <c r="BG424" s="228">
        <f>IF(N424="zákl. přenesená",J424,0)</f>
        <v>0</v>
      </c>
      <c r="BH424" s="228">
        <f>IF(N424="sníž. přenesená",J424,0)</f>
        <v>0</v>
      </c>
      <c r="BI424" s="228">
        <f>IF(N424="nulová",J424,0)</f>
        <v>0</v>
      </c>
      <c r="BJ424" s="18" t="s">
        <v>79</v>
      </c>
      <c r="BK424" s="228">
        <f>ROUND(I424*H424,2)</f>
        <v>0</v>
      </c>
      <c r="BL424" s="18" t="s">
        <v>243</v>
      </c>
      <c r="BM424" s="18" t="s">
        <v>3412</v>
      </c>
    </row>
    <row r="425" s="1" customFormat="1">
      <c r="B425" s="39"/>
      <c r="C425" s="40"/>
      <c r="D425" s="229" t="s">
        <v>245</v>
      </c>
      <c r="E425" s="40"/>
      <c r="F425" s="230" t="s">
        <v>3413</v>
      </c>
      <c r="G425" s="40"/>
      <c r="H425" s="40"/>
      <c r="I425" s="144"/>
      <c r="J425" s="40"/>
      <c r="K425" s="40"/>
      <c r="L425" s="44"/>
      <c r="M425" s="231"/>
      <c r="N425" s="80"/>
      <c r="O425" s="80"/>
      <c r="P425" s="80"/>
      <c r="Q425" s="80"/>
      <c r="R425" s="80"/>
      <c r="S425" s="80"/>
      <c r="T425" s="81"/>
      <c r="AT425" s="18" t="s">
        <v>245</v>
      </c>
      <c r="AU425" s="18" t="s">
        <v>81</v>
      </c>
    </row>
    <row r="426" s="13" customFormat="1">
      <c r="B426" s="250"/>
      <c r="C426" s="251"/>
      <c r="D426" s="229" t="s">
        <v>249</v>
      </c>
      <c r="E426" s="252" t="s">
        <v>19</v>
      </c>
      <c r="F426" s="253" t="s">
        <v>3414</v>
      </c>
      <c r="G426" s="251"/>
      <c r="H426" s="252" t="s">
        <v>19</v>
      </c>
      <c r="I426" s="254"/>
      <c r="J426" s="251"/>
      <c r="K426" s="251"/>
      <c r="L426" s="255"/>
      <c r="M426" s="256"/>
      <c r="N426" s="257"/>
      <c r="O426" s="257"/>
      <c r="P426" s="257"/>
      <c r="Q426" s="257"/>
      <c r="R426" s="257"/>
      <c r="S426" s="257"/>
      <c r="T426" s="258"/>
      <c r="AT426" s="259" t="s">
        <v>249</v>
      </c>
      <c r="AU426" s="259" t="s">
        <v>81</v>
      </c>
      <c r="AV426" s="13" t="s">
        <v>79</v>
      </c>
      <c r="AW426" s="13" t="s">
        <v>33</v>
      </c>
      <c r="AX426" s="13" t="s">
        <v>72</v>
      </c>
      <c r="AY426" s="259" t="s">
        <v>236</v>
      </c>
    </row>
    <row r="427" s="13" customFormat="1">
      <c r="B427" s="250"/>
      <c r="C427" s="251"/>
      <c r="D427" s="229" t="s">
        <v>249</v>
      </c>
      <c r="E427" s="252" t="s">
        <v>19</v>
      </c>
      <c r="F427" s="253" t="s">
        <v>3219</v>
      </c>
      <c r="G427" s="251"/>
      <c r="H427" s="252" t="s">
        <v>19</v>
      </c>
      <c r="I427" s="254"/>
      <c r="J427" s="251"/>
      <c r="K427" s="251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249</v>
      </c>
      <c r="AU427" s="259" t="s">
        <v>81</v>
      </c>
      <c r="AV427" s="13" t="s">
        <v>79</v>
      </c>
      <c r="AW427" s="13" t="s">
        <v>33</v>
      </c>
      <c r="AX427" s="13" t="s">
        <v>72</v>
      </c>
      <c r="AY427" s="259" t="s">
        <v>236</v>
      </c>
    </row>
    <row r="428" s="12" customFormat="1">
      <c r="B428" s="233"/>
      <c r="C428" s="234"/>
      <c r="D428" s="229" t="s">
        <v>249</v>
      </c>
      <c r="E428" s="235" t="s">
        <v>19</v>
      </c>
      <c r="F428" s="236" t="s">
        <v>3415</v>
      </c>
      <c r="G428" s="234"/>
      <c r="H428" s="237">
        <v>1.5</v>
      </c>
      <c r="I428" s="238"/>
      <c r="J428" s="234"/>
      <c r="K428" s="234"/>
      <c r="L428" s="239"/>
      <c r="M428" s="240"/>
      <c r="N428" s="241"/>
      <c r="O428" s="241"/>
      <c r="P428" s="241"/>
      <c r="Q428" s="241"/>
      <c r="R428" s="241"/>
      <c r="S428" s="241"/>
      <c r="T428" s="242"/>
      <c r="AT428" s="243" t="s">
        <v>249</v>
      </c>
      <c r="AU428" s="243" t="s">
        <v>81</v>
      </c>
      <c r="AV428" s="12" t="s">
        <v>81</v>
      </c>
      <c r="AW428" s="12" t="s">
        <v>33</v>
      </c>
      <c r="AX428" s="12" t="s">
        <v>72</v>
      </c>
      <c r="AY428" s="243" t="s">
        <v>236</v>
      </c>
    </row>
    <row r="429" s="11" customFormat="1" ht="22.8" customHeight="1">
      <c r="B429" s="201"/>
      <c r="C429" s="202"/>
      <c r="D429" s="203" t="s">
        <v>71</v>
      </c>
      <c r="E429" s="215" t="s">
        <v>305</v>
      </c>
      <c r="F429" s="215" t="s">
        <v>444</v>
      </c>
      <c r="G429" s="202"/>
      <c r="H429" s="202"/>
      <c r="I429" s="205"/>
      <c r="J429" s="216">
        <f>BK429</f>
        <v>0</v>
      </c>
      <c r="K429" s="202"/>
      <c r="L429" s="207"/>
      <c r="M429" s="208"/>
      <c r="N429" s="209"/>
      <c r="O429" s="209"/>
      <c r="P429" s="210">
        <f>SUM(P430:P563)</f>
        <v>0</v>
      </c>
      <c r="Q429" s="209"/>
      <c r="R429" s="210">
        <f>SUM(R430:R563)</f>
        <v>18.9744961</v>
      </c>
      <c r="S429" s="209"/>
      <c r="T429" s="211">
        <f>SUM(T430:T563)</f>
        <v>0</v>
      </c>
      <c r="AR429" s="212" t="s">
        <v>79</v>
      </c>
      <c r="AT429" s="213" t="s">
        <v>71</v>
      </c>
      <c r="AU429" s="213" t="s">
        <v>79</v>
      </c>
      <c r="AY429" s="212" t="s">
        <v>236</v>
      </c>
      <c r="BK429" s="214">
        <f>SUM(BK430:BK563)</f>
        <v>0</v>
      </c>
    </row>
    <row r="430" s="1" customFormat="1" ht="16.5" customHeight="1">
      <c r="B430" s="39"/>
      <c r="C430" s="217" t="s">
        <v>601</v>
      </c>
      <c r="D430" s="217" t="s">
        <v>238</v>
      </c>
      <c r="E430" s="218" t="s">
        <v>3416</v>
      </c>
      <c r="F430" s="219" t="s">
        <v>3417</v>
      </c>
      <c r="G430" s="220" t="s">
        <v>318</v>
      </c>
      <c r="H430" s="221">
        <v>13.199999999999999</v>
      </c>
      <c r="I430" s="222"/>
      <c r="J430" s="223">
        <f>ROUND(I430*H430,2)</f>
        <v>0</v>
      </c>
      <c r="K430" s="219" t="s">
        <v>242</v>
      </c>
      <c r="L430" s="44"/>
      <c r="M430" s="224" t="s">
        <v>19</v>
      </c>
      <c r="N430" s="225" t="s">
        <v>43</v>
      </c>
      <c r="O430" s="80"/>
      <c r="P430" s="226">
        <f>O430*H430</f>
        <v>0</v>
      </c>
      <c r="Q430" s="226">
        <v>1.0000000000000001E-05</v>
      </c>
      <c r="R430" s="226">
        <f>Q430*H430</f>
        <v>0.00013200000000000001</v>
      </c>
      <c r="S430" s="226">
        <v>0</v>
      </c>
      <c r="T430" s="227">
        <f>S430*H430</f>
        <v>0</v>
      </c>
      <c r="AR430" s="18" t="s">
        <v>243</v>
      </c>
      <c r="AT430" s="18" t="s">
        <v>238</v>
      </c>
      <c r="AU430" s="18" t="s">
        <v>81</v>
      </c>
      <c r="AY430" s="18" t="s">
        <v>236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79</v>
      </c>
      <c r="BK430" s="228">
        <f>ROUND(I430*H430,2)</f>
        <v>0</v>
      </c>
      <c r="BL430" s="18" t="s">
        <v>243</v>
      </c>
      <c r="BM430" s="18" t="s">
        <v>3418</v>
      </c>
    </row>
    <row r="431" s="1" customFormat="1">
      <c r="B431" s="39"/>
      <c r="C431" s="40"/>
      <c r="D431" s="229" t="s">
        <v>245</v>
      </c>
      <c r="E431" s="40"/>
      <c r="F431" s="230" t="s">
        <v>3419</v>
      </c>
      <c r="G431" s="40"/>
      <c r="H431" s="40"/>
      <c r="I431" s="144"/>
      <c r="J431" s="40"/>
      <c r="K431" s="40"/>
      <c r="L431" s="44"/>
      <c r="M431" s="231"/>
      <c r="N431" s="80"/>
      <c r="O431" s="80"/>
      <c r="P431" s="80"/>
      <c r="Q431" s="80"/>
      <c r="R431" s="80"/>
      <c r="S431" s="80"/>
      <c r="T431" s="81"/>
      <c r="AT431" s="18" t="s">
        <v>245</v>
      </c>
      <c r="AU431" s="18" t="s">
        <v>81</v>
      </c>
    </row>
    <row r="432" s="13" customFormat="1">
      <c r="B432" s="250"/>
      <c r="C432" s="251"/>
      <c r="D432" s="229" t="s">
        <v>249</v>
      </c>
      <c r="E432" s="252" t="s">
        <v>19</v>
      </c>
      <c r="F432" s="253" t="s">
        <v>3366</v>
      </c>
      <c r="G432" s="251"/>
      <c r="H432" s="252" t="s">
        <v>19</v>
      </c>
      <c r="I432" s="254"/>
      <c r="J432" s="251"/>
      <c r="K432" s="251"/>
      <c r="L432" s="255"/>
      <c r="M432" s="256"/>
      <c r="N432" s="257"/>
      <c r="O432" s="257"/>
      <c r="P432" s="257"/>
      <c r="Q432" s="257"/>
      <c r="R432" s="257"/>
      <c r="S432" s="257"/>
      <c r="T432" s="258"/>
      <c r="AT432" s="259" t="s">
        <v>249</v>
      </c>
      <c r="AU432" s="259" t="s">
        <v>81</v>
      </c>
      <c r="AV432" s="13" t="s">
        <v>79</v>
      </c>
      <c r="AW432" s="13" t="s">
        <v>33</v>
      </c>
      <c r="AX432" s="13" t="s">
        <v>72</v>
      </c>
      <c r="AY432" s="259" t="s">
        <v>236</v>
      </c>
    </row>
    <row r="433" s="13" customFormat="1">
      <c r="B433" s="250"/>
      <c r="C433" s="251"/>
      <c r="D433" s="229" t="s">
        <v>249</v>
      </c>
      <c r="E433" s="252" t="s">
        <v>19</v>
      </c>
      <c r="F433" s="253" t="s">
        <v>3228</v>
      </c>
      <c r="G433" s="251"/>
      <c r="H433" s="252" t="s">
        <v>19</v>
      </c>
      <c r="I433" s="254"/>
      <c r="J433" s="251"/>
      <c r="K433" s="251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249</v>
      </c>
      <c r="AU433" s="259" t="s">
        <v>81</v>
      </c>
      <c r="AV433" s="13" t="s">
        <v>79</v>
      </c>
      <c r="AW433" s="13" t="s">
        <v>33</v>
      </c>
      <c r="AX433" s="13" t="s">
        <v>72</v>
      </c>
      <c r="AY433" s="259" t="s">
        <v>236</v>
      </c>
    </row>
    <row r="434" s="12" customFormat="1">
      <c r="B434" s="233"/>
      <c r="C434" s="234"/>
      <c r="D434" s="229" t="s">
        <v>249</v>
      </c>
      <c r="E434" s="235" t="s">
        <v>19</v>
      </c>
      <c r="F434" s="236" t="s">
        <v>3420</v>
      </c>
      <c r="G434" s="234"/>
      <c r="H434" s="237">
        <v>13.199999999999999</v>
      </c>
      <c r="I434" s="238"/>
      <c r="J434" s="234"/>
      <c r="K434" s="234"/>
      <c r="L434" s="239"/>
      <c r="M434" s="240"/>
      <c r="N434" s="241"/>
      <c r="O434" s="241"/>
      <c r="P434" s="241"/>
      <c r="Q434" s="241"/>
      <c r="R434" s="241"/>
      <c r="S434" s="241"/>
      <c r="T434" s="242"/>
      <c r="AT434" s="243" t="s">
        <v>249</v>
      </c>
      <c r="AU434" s="243" t="s">
        <v>81</v>
      </c>
      <c r="AV434" s="12" t="s">
        <v>81</v>
      </c>
      <c r="AW434" s="12" t="s">
        <v>33</v>
      </c>
      <c r="AX434" s="12" t="s">
        <v>72</v>
      </c>
      <c r="AY434" s="243" t="s">
        <v>236</v>
      </c>
    </row>
    <row r="435" s="1" customFormat="1" ht="16.5" customHeight="1">
      <c r="B435" s="39"/>
      <c r="C435" s="260" t="s">
        <v>607</v>
      </c>
      <c r="D435" s="260" t="s">
        <v>680</v>
      </c>
      <c r="E435" s="261" t="s">
        <v>3421</v>
      </c>
      <c r="F435" s="262" t="s">
        <v>3422</v>
      </c>
      <c r="G435" s="263" t="s">
        <v>318</v>
      </c>
      <c r="H435" s="264">
        <v>13.398</v>
      </c>
      <c r="I435" s="265"/>
      <c r="J435" s="266">
        <f>ROUND(I435*H435,2)</f>
        <v>0</v>
      </c>
      <c r="K435" s="262" t="s">
        <v>242</v>
      </c>
      <c r="L435" s="267"/>
      <c r="M435" s="268" t="s">
        <v>19</v>
      </c>
      <c r="N435" s="269" t="s">
        <v>43</v>
      </c>
      <c r="O435" s="80"/>
      <c r="P435" s="226">
        <f>O435*H435</f>
        <v>0</v>
      </c>
      <c r="Q435" s="226">
        <v>0.69879999999999998</v>
      </c>
      <c r="R435" s="226">
        <f>Q435*H435</f>
        <v>9.3625223999999996</v>
      </c>
      <c r="S435" s="226">
        <v>0</v>
      </c>
      <c r="T435" s="227">
        <f>S435*H435</f>
        <v>0</v>
      </c>
      <c r="AR435" s="18" t="s">
        <v>305</v>
      </c>
      <c r="AT435" s="18" t="s">
        <v>680</v>
      </c>
      <c r="AU435" s="18" t="s">
        <v>81</v>
      </c>
      <c r="AY435" s="18" t="s">
        <v>236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79</v>
      </c>
      <c r="BK435" s="228">
        <f>ROUND(I435*H435,2)</f>
        <v>0</v>
      </c>
      <c r="BL435" s="18" t="s">
        <v>243</v>
      </c>
      <c r="BM435" s="18" t="s">
        <v>3423</v>
      </c>
    </row>
    <row r="436" s="1" customFormat="1">
      <c r="B436" s="39"/>
      <c r="C436" s="40"/>
      <c r="D436" s="229" t="s">
        <v>245</v>
      </c>
      <c r="E436" s="40"/>
      <c r="F436" s="230" t="s">
        <v>3422</v>
      </c>
      <c r="G436" s="40"/>
      <c r="H436" s="40"/>
      <c r="I436" s="144"/>
      <c r="J436" s="40"/>
      <c r="K436" s="40"/>
      <c r="L436" s="44"/>
      <c r="M436" s="231"/>
      <c r="N436" s="80"/>
      <c r="O436" s="80"/>
      <c r="P436" s="80"/>
      <c r="Q436" s="80"/>
      <c r="R436" s="80"/>
      <c r="S436" s="80"/>
      <c r="T436" s="81"/>
      <c r="AT436" s="18" t="s">
        <v>245</v>
      </c>
      <c r="AU436" s="18" t="s">
        <v>81</v>
      </c>
    </row>
    <row r="437" s="13" customFormat="1">
      <c r="B437" s="250"/>
      <c r="C437" s="251"/>
      <c r="D437" s="229" t="s">
        <v>249</v>
      </c>
      <c r="E437" s="252" t="s">
        <v>19</v>
      </c>
      <c r="F437" s="253" t="s">
        <v>3366</v>
      </c>
      <c r="G437" s="251"/>
      <c r="H437" s="252" t="s">
        <v>19</v>
      </c>
      <c r="I437" s="254"/>
      <c r="J437" s="251"/>
      <c r="K437" s="251"/>
      <c r="L437" s="255"/>
      <c r="M437" s="256"/>
      <c r="N437" s="257"/>
      <c r="O437" s="257"/>
      <c r="P437" s="257"/>
      <c r="Q437" s="257"/>
      <c r="R437" s="257"/>
      <c r="S437" s="257"/>
      <c r="T437" s="258"/>
      <c r="AT437" s="259" t="s">
        <v>249</v>
      </c>
      <c r="AU437" s="259" t="s">
        <v>81</v>
      </c>
      <c r="AV437" s="13" t="s">
        <v>79</v>
      </c>
      <c r="AW437" s="13" t="s">
        <v>33</v>
      </c>
      <c r="AX437" s="13" t="s">
        <v>72</v>
      </c>
      <c r="AY437" s="259" t="s">
        <v>236</v>
      </c>
    </row>
    <row r="438" s="13" customFormat="1">
      <c r="B438" s="250"/>
      <c r="C438" s="251"/>
      <c r="D438" s="229" t="s">
        <v>249</v>
      </c>
      <c r="E438" s="252" t="s">
        <v>19</v>
      </c>
      <c r="F438" s="253" t="s">
        <v>3228</v>
      </c>
      <c r="G438" s="251"/>
      <c r="H438" s="252" t="s">
        <v>19</v>
      </c>
      <c r="I438" s="254"/>
      <c r="J438" s="251"/>
      <c r="K438" s="251"/>
      <c r="L438" s="255"/>
      <c r="M438" s="256"/>
      <c r="N438" s="257"/>
      <c r="O438" s="257"/>
      <c r="P438" s="257"/>
      <c r="Q438" s="257"/>
      <c r="R438" s="257"/>
      <c r="S438" s="257"/>
      <c r="T438" s="258"/>
      <c r="AT438" s="259" t="s">
        <v>249</v>
      </c>
      <c r="AU438" s="259" t="s">
        <v>81</v>
      </c>
      <c r="AV438" s="13" t="s">
        <v>79</v>
      </c>
      <c r="AW438" s="13" t="s">
        <v>33</v>
      </c>
      <c r="AX438" s="13" t="s">
        <v>72</v>
      </c>
      <c r="AY438" s="259" t="s">
        <v>236</v>
      </c>
    </row>
    <row r="439" s="12" customFormat="1">
      <c r="B439" s="233"/>
      <c r="C439" s="234"/>
      <c r="D439" s="229" t="s">
        <v>249</v>
      </c>
      <c r="E439" s="235" t="s">
        <v>19</v>
      </c>
      <c r="F439" s="236" t="s">
        <v>3420</v>
      </c>
      <c r="G439" s="234"/>
      <c r="H439" s="237">
        <v>13.199999999999999</v>
      </c>
      <c r="I439" s="238"/>
      <c r="J439" s="234"/>
      <c r="K439" s="234"/>
      <c r="L439" s="239"/>
      <c r="M439" s="240"/>
      <c r="N439" s="241"/>
      <c r="O439" s="241"/>
      <c r="P439" s="241"/>
      <c r="Q439" s="241"/>
      <c r="R439" s="241"/>
      <c r="S439" s="241"/>
      <c r="T439" s="242"/>
      <c r="AT439" s="243" t="s">
        <v>249</v>
      </c>
      <c r="AU439" s="243" t="s">
        <v>81</v>
      </c>
      <c r="AV439" s="12" t="s">
        <v>81</v>
      </c>
      <c r="AW439" s="12" t="s">
        <v>33</v>
      </c>
      <c r="AX439" s="12" t="s">
        <v>72</v>
      </c>
      <c r="AY439" s="243" t="s">
        <v>236</v>
      </c>
    </row>
    <row r="440" s="12" customFormat="1">
      <c r="B440" s="233"/>
      <c r="C440" s="234"/>
      <c r="D440" s="229" t="s">
        <v>249</v>
      </c>
      <c r="E440" s="234"/>
      <c r="F440" s="236" t="s">
        <v>3424</v>
      </c>
      <c r="G440" s="234"/>
      <c r="H440" s="237">
        <v>13.398</v>
      </c>
      <c r="I440" s="238"/>
      <c r="J440" s="234"/>
      <c r="K440" s="234"/>
      <c r="L440" s="239"/>
      <c r="M440" s="240"/>
      <c r="N440" s="241"/>
      <c r="O440" s="241"/>
      <c r="P440" s="241"/>
      <c r="Q440" s="241"/>
      <c r="R440" s="241"/>
      <c r="S440" s="241"/>
      <c r="T440" s="242"/>
      <c r="AT440" s="243" t="s">
        <v>249</v>
      </c>
      <c r="AU440" s="243" t="s">
        <v>81</v>
      </c>
      <c r="AV440" s="12" t="s">
        <v>81</v>
      </c>
      <c r="AW440" s="12" t="s">
        <v>4</v>
      </c>
      <c r="AX440" s="12" t="s">
        <v>79</v>
      </c>
      <c r="AY440" s="243" t="s">
        <v>236</v>
      </c>
    </row>
    <row r="441" s="1" customFormat="1" ht="16.5" customHeight="1">
      <c r="B441" s="39"/>
      <c r="C441" s="217" t="s">
        <v>613</v>
      </c>
      <c r="D441" s="217" t="s">
        <v>238</v>
      </c>
      <c r="E441" s="218" t="s">
        <v>3425</v>
      </c>
      <c r="F441" s="219" t="s">
        <v>3426</v>
      </c>
      <c r="G441" s="220" t="s">
        <v>318</v>
      </c>
      <c r="H441" s="221">
        <v>5</v>
      </c>
      <c r="I441" s="222"/>
      <c r="J441" s="223">
        <f>ROUND(I441*H441,2)</f>
        <v>0</v>
      </c>
      <c r="K441" s="219" t="s">
        <v>242</v>
      </c>
      <c r="L441" s="44"/>
      <c r="M441" s="224" t="s">
        <v>19</v>
      </c>
      <c r="N441" s="225" t="s">
        <v>43</v>
      </c>
      <c r="O441" s="80"/>
      <c r="P441" s="226">
        <f>O441*H441</f>
        <v>0</v>
      </c>
      <c r="Q441" s="226">
        <v>4.0000000000000003E-05</v>
      </c>
      <c r="R441" s="226">
        <f>Q441*H441</f>
        <v>0.00020000000000000001</v>
      </c>
      <c r="S441" s="226">
        <v>0</v>
      </c>
      <c r="T441" s="227">
        <f>S441*H441</f>
        <v>0</v>
      </c>
      <c r="AR441" s="18" t="s">
        <v>243</v>
      </c>
      <c r="AT441" s="18" t="s">
        <v>238</v>
      </c>
      <c r="AU441" s="18" t="s">
        <v>81</v>
      </c>
      <c r="AY441" s="18" t="s">
        <v>236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8" t="s">
        <v>79</v>
      </c>
      <c r="BK441" s="228">
        <f>ROUND(I441*H441,2)</f>
        <v>0</v>
      </c>
      <c r="BL441" s="18" t="s">
        <v>243</v>
      </c>
      <c r="BM441" s="18" t="s">
        <v>3427</v>
      </c>
    </row>
    <row r="442" s="1" customFormat="1">
      <c r="B442" s="39"/>
      <c r="C442" s="40"/>
      <c r="D442" s="229" t="s">
        <v>245</v>
      </c>
      <c r="E442" s="40"/>
      <c r="F442" s="230" t="s">
        <v>3428</v>
      </c>
      <c r="G442" s="40"/>
      <c r="H442" s="40"/>
      <c r="I442" s="144"/>
      <c r="J442" s="40"/>
      <c r="K442" s="40"/>
      <c r="L442" s="44"/>
      <c r="M442" s="231"/>
      <c r="N442" s="80"/>
      <c r="O442" s="80"/>
      <c r="P442" s="80"/>
      <c r="Q442" s="80"/>
      <c r="R442" s="80"/>
      <c r="S442" s="80"/>
      <c r="T442" s="81"/>
      <c r="AT442" s="18" t="s">
        <v>245</v>
      </c>
      <c r="AU442" s="18" t="s">
        <v>81</v>
      </c>
    </row>
    <row r="443" s="13" customFormat="1">
      <c r="B443" s="250"/>
      <c r="C443" s="251"/>
      <c r="D443" s="229" t="s">
        <v>249</v>
      </c>
      <c r="E443" s="252" t="s">
        <v>19</v>
      </c>
      <c r="F443" s="253" t="s">
        <v>3429</v>
      </c>
      <c r="G443" s="251"/>
      <c r="H443" s="252" t="s">
        <v>19</v>
      </c>
      <c r="I443" s="254"/>
      <c r="J443" s="251"/>
      <c r="K443" s="251"/>
      <c r="L443" s="255"/>
      <c r="M443" s="256"/>
      <c r="N443" s="257"/>
      <c r="O443" s="257"/>
      <c r="P443" s="257"/>
      <c r="Q443" s="257"/>
      <c r="R443" s="257"/>
      <c r="S443" s="257"/>
      <c r="T443" s="258"/>
      <c r="AT443" s="259" t="s">
        <v>249</v>
      </c>
      <c r="AU443" s="259" t="s">
        <v>81</v>
      </c>
      <c r="AV443" s="13" t="s">
        <v>79</v>
      </c>
      <c r="AW443" s="13" t="s">
        <v>33</v>
      </c>
      <c r="AX443" s="13" t="s">
        <v>72</v>
      </c>
      <c r="AY443" s="259" t="s">
        <v>236</v>
      </c>
    </row>
    <row r="444" s="13" customFormat="1">
      <c r="B444" s="250"/>
      <c r="C444" s="251"/>
      <c r="D444" s="229" t="s">
        <v>249</v>
      </c>
      <c r="E444" s="252" t="s">
        <v>19</v>
      </c>
      <c r="F444" s="253" t="s">
        <v>3219</v>
      </c>
      <c r="G444" s="251"/>
      <c r="H444" s="252" t="s">
        <v>19</v>
      </c>
      <c r="I444" s="254"/>
      <c r="J444" s="251"/>
      <c r="K444" s="251"/>
      <c r="L444" s="255"/>
      <c r="M444" s="256"/>
      <c r="N444" s="257"/>
      <c r="O444" s="257"/>
      <c r="P444" s="257"/>
      <c r="Q444" s="257"/>
      <c r="R444" s="257"/>
      <c r="S444" s="257"/>
      <c r="T444" s="258"/>
      <c r="AT444" s="259" t="s">
        <v>249</v>
      </c>
      <c r="AU444" s="259" t="s">
        <v>81</v>
      </c>
      <c r="AV444" s="13" t="s">
        <v>79</v>
      </c>
      <c r="AW444" s="13" t="s">
        <v>33</v>
      </c>
      <c r="AX444" s="13" t="s">
        <v>72</v>
      </c>
      <c r="AY444" s="259" t="s">
        <v>236</v>
      </c>
    </row>
    <row r="445" s="12" customFormat="1">
      <c r="B445" s="233"/>
      <c r="C445" s="234"/>
      <c r="D445" s="229" t="s">
        <v>249</v>
      </c>
      <c r="E445" s="235" t="s">
        <v>19</v>
      </c>
      <c r="F445" s="236" t="s">
        <v>3430</v>
      </c>
      <c r="G445" s="234"/>
      <c r="H445" s="237">
        <v>5</v>
      </c>
      <c r="I445" s="238"/>
      <c r="J445" s="234"/>
      <c r="K445" s="234"/>
      <c r="L445" s="239"/>
      <c r="M445" s="240"/>
      <c r="N445" s="241"/>
      <c r="O445" s="241"/>
      <c r="P445" s="241"/>
      <c r="Q445" s="241"/>
      <c r="R445" s="241"/>
      <c r="S445" s="241"/>
      <c r="T445" s="242"/>
      <c r="AT445" s="243" t="s">
        <v>249</v>
      </c>
      <c r="AU445" s="243" t="s">
        <v>81</v>
      </c>
      <c r="AV445" s="12" t="s">
        <v>81</v>
      </c>
      <c r="AW445" s="12" t="s">
        <v>33</v>
      </c>
      <c r="AX445" s="12" t="s">
        <v>72</v>
      </c>
      <c r="AY445" s="243" t="s">
        <v>236</v>
      </c>
    </row>
    <row r="446" s="1" customFormat="1" ht="16.5" customHeight="1">
      <c r="B446" s="39"/>
      <c r="C446" s="260" t="s">
        <v>619</v>
      </c>
      <c r="D446" s="260" t="s">
        <v>680</v>
      </c>
      <c r="E446" s="261" t="s">
        <v>3431</v>
      </c>
      <c r="F446" s="262" t="s">
        <v>3432</v>
      </c>
      <c r="G446" s="263" t="s">
        <v>318</v>
      </c>
      <c r="H446" s="264">
        <v>5.0750000000000002</v>
      </c>
      <c r="I446" s="265"/>
      <c r="J446" s="266">
        <f>ROUND(I446*H446,2)</f>
        <v>0</v>
      </c>
      <c r="K446" s="262" t="s">
        <v>242</v>
      </c>
      <c r="L446" s="267"/>
      <c r="M446" s="268" t="s">
        <v>19</v>
      </c>
      <c r="N446" s="269" t="s">
        <v>43</v>
      </c>
      <c r="O446" s="80"/>
      <c r="P446" s="226">
        <f>O446*H446</f>
        <v>0</v>
      </c>
      <c r="Q446" s="226">
        <v>0.036999999999999998</v>
      </c>
      <c r="R446" s="226">
        <f>Q446*H446</f>
        <v>0.187775</v>
      </c>
      <c r="S446" s="226">
        <v>0</v>
      </c>
      <c r="T446" s="227">
        <f>S446*H446</f>
        <v>0</v>
      </c>
      <c r="AR446" s="18" t="s">
        <v>305</v>
      </c>
      <c r="AT446" s="18" t="s">
        <v>680</v>
      </c>
      <c r="AU446" s="18" t="s">
        <v>81</v>
      </c>
      <c r="AY446" s="18" t="s">
        <v>236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8" t="s">
        <v>79</v>
      </c>
      <c r="BK446" s="228">
        <f>ROUND(I446*H446,2)</f>
        <v>0</v>
      </c>
      <c r="BL446" s="18" t="s">
        <v>243</v>
      </c>
      <c r="BM446" s="18" t="s">
        <v>3433</v>
      </c>
    </row>
    <row r="447" s="1" customFormat="1">
      <c r="B447" s="39"/>
      <c r="C447" s="40"/>
      <c r="D447" s="229" t="s">
        <v>245</v>
      </c>
      <c r="E447" s="40"/>
      <c r="F447" s="230" t="s">
        <v>3432</v>
      </c>
      <c r="G447" s="40"/>
      <c r="H447" s="40"/>
      <c r="I447" s="144"/>
      <c r="J447" s="40"/>
      <c r="K447" s="40"/>
      <c r="L447" s="44"/>
      <c r="M447" s="231"/>
      <c r="N447" s="80"/>
      <c r="O447" s="80"/>
      <c r="P447" s="80"/>
      <c r="Q447" s="80"/>
      <c r="R447" s="80"/>
      <c r="S447" s="80"/>
      <c r="T447" s="81"/>
      <c r="AT447" s="18" t="s">
        <v>245</v>
      </c>
      <c r="AU447" s="18" t="s">
        <v>81</v>
      </c>
    </row>
    <row r="448" s="13" customFormat="1">
      <c r="B448" s="250"/>
      <c r="C448" s="251"/>
      <c r="D448" s="229" t="s">
        <v>249</v>
      </c>
      <c r="E448" s="252" t="s">
        <v>19</v>
      </c>
      <c r="F448" s="253" t="s">
        <v>3429</v>
      </c>
      <c r="G448" s="251"/>
      <c r="H448" s="252" t="s">
        <v>19</v>
      </c>
      <c r="I448" s="254"/>
      <c r="J448" s="251"/>
      <c r="K448" s="251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249</v>
      </c>
      <c r="AU448" s="259" t="s">
        <v>81</v>
      </c>
      <c r="AV448" s="13" t="s">
        <v>79</v>
      </c>
      <c r="AW448" s="13" t="s">
        <v>33</v>
      </c>
      <c r="AX448" s="13" t="s">
        <v>72</v>
      </c>
      <c r="AY448" s="259" t="s">
        <v>236</v>
      </c>
    </row>
    <row r="449" s="13" customFormat="1">
      <c r="B449" s="250"/>
      <c r="C449" s="251"/>
      <c r="D449" s="229" t="s">
        <v>249</v>
      </c>
      <c r="E449" s="252" t="s">
        <v>19</v>
      </c>
      <c r="F449" s="253" t="s">
        <v>3219</v>
      </c>
      <c r="G449" s="251"/>
      <c r="H449" s="252" t="s">
        <v>19</v>
      </c>
      <c r="I449" s="254"/>
      <c r="J449" s="251"/>
      <c r="K449" s="251"/>
      <c r="L449" s="255"/>
      <c r="M449" s="256"/>
      <c r="N449" s="257"/>
      <c r="O449" s="257"/>
      <c r="P449" s="257"/>
      <c r="Q449" s="257"/>
      <c r="R449" s="257"/>
      <c r="S449" s="257"/>
      <c r="T449" s="258"/>
      <c r="AT449" s="259" t="s">
        <v>249</v>
      </c>
      <c r="AU449" s="259" t="s">
        <v>81</v>
      </c>
      <c r="AV449" s="13" t="s">
        <v>79</v>
      </c>
      <c r="AW449" s="13" t="s">
        <v>33</v>
      </c>
      <c r="AX449" s="13" t="s">
        <v>72</v>
      </c>
      <c r="AY449" s="259" t="s">
        <v>236</v>
      </c>
    </row>
    <row r="450" s="12" customFormat="1">
      <c r="B450" s="233"/>
      <c r="C450" s="234"/>
      <c r="D450" s="229" t="s">
        <v>249</v>
      </c>
      <c r="E450" s="235" t="s">
        <v>19</v>
      </c>
      <c r="F450" s="236" t="s">
        <v>3430</v>
      </c>
      <c r="G450" s="234"/>
      <c r="H450" s="237">
        <v>5</v>
      </c>
      <c r="I450" s="238"/>
      <c r="J450" s="234"/>
      <c r="K450" s="234"/>
      <c r="L450" s="239"/>
      <c r="M450" s="240"/>
      <c r="N450" s="241"/>
      <c r="O450" s="241"/>
      <c r="P450" s="241"/>
      <c r="Q450" s="241"/>
      <c r="R450" s="241"/>
      <c r="S450" s="241"/>
      <c r="T450" s="242"/>
      <c r="AT450" s="243" t="s">
        <v>249</v>
      </c>
      <c r="AU450" s="243" t="s">
        <v>81</v>
      </c>
      <c r="AV450" s="12" t="s">
        <v>81</v>
      </c>
      <c r="AW450" s="12" t="s">
        <v>33</v>
      </c>
      <c r="AX450" s="12" t="s">
        <v>72</v>
      </c>
      <c r="AY450" s="243" t="s">
        <v>236</v>
      </c>
    </row>
    <row r="451" s="12" customFormat="1">
      <c r="B451" s="233"/>
      <c r="C451" s="234"/>
      <c r="D451" s="229" t="s">
        <v>249</v>
      </c>
      <c r="E451" s="234"/>
      <c r="F451" s="236" t="s">
        <v>3434</v>
      </c>
      <c r="G451" s="234"/>
      <c r="H451" s="237">
        <v>5.0750000000000002</v>
      </c>
      <c r="I451" s="238"/>
      <c r="J451" s="234"/>
      <c r="K451" s="234"/>
      <c r="L451" s="239"/>
      <c r="M451" s="240"/>
      <c r="N451" s="241"/>
      <c r="O451" s="241"/>
      <c r="P451" s="241"/>
      <c r="Q451" s="241"/>
      <c r="R451" s="241"/>
      <c r="S451" s="241"/>
      <c r="T451" s="242"/>
      <c r="AT451" s="243" t="s">
        <v>249</v>
      </c>
      <c r="AU451" s="243" t="s">
        <v>81</v>
      </c>
      <c r="AV451" s="12" t="s">
        <v>81</v>
      </c>
      <c r="AW451" s="12" t="s">
        <v>4</v>
      </c>
      <c r="AX451" s="12" t="s">
        <v>79</v>
      </c>
      <c r="AY451" s="243" t="s">
        <v>236</v>
      </c>
    </row>
    <row r="452" s="1" customFormat="1" ht="16.5" customHeight="1">
      <c r="B452" s="39"/>
      <c r="C452" s="217" t="s">
        <v>622</v>
      </c>
      <c r="D452" s="217" t="s">
        <v>238</v>
      </c>
      <c r="E452" s="218" t="s">
        <v>3435</v>
      </c>
      <c r="F452" s="219" t="s">
        <v>3436</v>
      </c>
      <c r="G452" s="220" t="s">
        <v>318</v>
      </c>
      <c r="H452" s="221">
        <v>17</v>
      </c>
      <c r="I452" s="222"/>
      <c r="J452" s="223">
        <f>ROUND(I452*H452,2)</f>
        <v>0</v>
      </c>
      <c r="K452" s="219" t="s">
        <v>242</v>
      </c>
      <c r="L452" s="44"/>
      <c r="M452" s="224" t="s">
        <v>19</v>
      </c>
      <c r="N452" s="225" t="s">
        <v>43</v>
      </c>
      <c r="O452" s="80"/>
      <c r="P452" s="226">
        <f>O452*H452</f>
        <v>0</v>
      </c>
      <c r="Q452" s="226">
        <v>8.0000000000000007E-05</v>
      </c>
      <c r="R452" s="226">
        <f>Q452*H452</f>
        <v>0.0013600000000000001</v>
      </c>
      <c r="S452" s="226">
        <v>0</v>
      </c>
      <c r="T452" s="227">
        <f>S452*H452</f>
        <v>0</v>
      </c>
      <c r="AR452" s="18" t="s">
        <v>243</v>
      </c>
      <c r="AT452" s="18" t="s">
        <v>238</v>
      </c>
      <c r="AU452" s="18" t="s">
        <v>81</v>
      </c>
      <c r="AY452" s="18" t="s">
        <v>236</v>
      </c>
      <c r="BE452" s="228">
        <f>IF(N452="základní",J452,0)</f>
        <v>0</v>
      </c>
      <c r="BF452" s="228">
        <f>IF(N452="snížená",J452,0)</f>
        <v>0</v>
      </c>
      <c r="BG452" s="228">
        <f>IF(N452="zákl. přenesená",J452,0)</f>
        <v>0</v>
      </c>
      <c r="BH452" s="228">
        <f>IF(N452="sníž. přenesená",J452,0)</f>
        <v>0</v>
      </c>
      <c r="BI452" s="228">
        <f>IF(N452="nulová",J452,0)</f>
        <v>0</v>
      </c>
      <c r="BJ452" s="18" t="s">
        <v>79</v>
      </c>
      <c r="BK452" s="228">
        <f>ROUND(I452*H452,2)</f>
        <v>0</v>
      </c>
      <c r="BL452" s="18" t="s">
        <v>243</v>
      </c>
      <c r="BM452" s="18" t="s">
        <v>3437</v>
      </c>
    </row>
    <row r="453" s="1" customFormat="1">
      <c r="B453" s="39"/>
      <c r="C453" s="40"/>
      <c r="D453" s="229" t="s">
        <v>245</v>
      </c>
      <c r="E453" s="40"/>
      <c r="F453" s="230" t="s">
        <v>3438</v>
      </c>
      <c r="G453" s="40"/>
      <c r="H453" s="40"/>
      <c r="I453" s="144"/>
      <c r="J453" s="40"/>
      <c r="K453" s="40"/>
      <c r="L453" s="44"/>
      <c r="M453" s="231"/>
      <c r="N453" s="80"/>
      <c r="O453" s="80"/>
      <c r="P453" s="80"/>
      <c r="Q453" s="80"/>
      <c r="R453" s="80"/>
      <c r="S453" s="80"/>
      <c r="T453" s="81"/>
      <c r="AT453" s="18" t="s">
        <v>245</v>
      </c>
      <c r="AU453" s="18" t="s">
        <v>81</v>
      </c>
    </row>
    <row r="454" s="13" customFormat="1">
      <c r="B454" s="250"/>
      <c r="C454" s="251"/>
      <c r="D454" s="229" t="s">
        <v>249</v>
      </c>
      <c r="E454" s="252" t="s">
        <v>19</v>
      </c>
      <c r="F454" s="253" t="s">
        <v>3429</v>
      </c>
      <c r="G454" s="251"/>
      <c r="H454" s="252" t="s">
        <v>19</v>
      </c>
      <c r="I454" s="254"/>
      <c r="J454" s="251"/>
      <c r="K454" s="251"/>
      <c r="L454" s="255"/>
      <c r="M454" s="256"/>
      <c r="N454" s="257"/>
      <c r="O454" s="257"/>
      <c r="P454" s="257"/>
      <c r="Q454" s="257"/>
      <c r="R454" s="257"/>
      <c r="S454" s="257"/>
      <c r="T454" s="258"/>
      <c r="AT454" s="259" t="s">
        <v>249</v>
      </c>
      <c r="AU454" s="259" t="s">
        <v>81</v>
      </c>
      <c r="AV454" s="13" t="s">
        <v>79</v>
      </c>
      <c r="AW454" s="13" t="s">
        <v>33</v>
      </c>
      <c r="AX454" s="13" t="s">
        <v>72</v>
      </c>
      <c r="AY454" s="259" t="s">
        <v>236</v>
      </c>
    </row>
    <row r="455" s="13" customFormat="1">
      <c r="B455" s="250"/>
      <c r="C455" s="251"/>
      <c r="D455" s="229" t="s">
        <v>249</v>
      </c>
      <c r="E455" s="252" t="s">
        <v>19</v>
      </c>
      <c r="F455" s="253" t="s">
        <v>3219</v>
      </c>
      <c r="G455" s="251"/>
      <c r="H455" s="252" t="s">
        <v>19</v>
      </c>
      <c r="I455" s="254"/>
      <c r="J455" s="251"/>
      <c r="K455" s="251"/>
      <c r="L455" s="255"/>
      <c r="M455" s="256"/>
      <c r="N455" s="257"/>
      <c r="O455" s="257"/>
      <c r="P455" s="257"/>
      <c r="Q455" s="257"/>
      <c r="R455" s="257"/>
      <c r="S455" s="257"/>
      <c r="T455" s="258"/>
      <c r="AT455" s="259" t="s">
        <v>249</v>
      </c>
      <c r="AU455" s="259" t="s">
        <v>81</v>
      </c>
      <c r="AV455" s="13" t="s">
        <v>79</v>
      </c>
      <c r="AW455" s="13" t="s">
        <v>33</v>
      </c>
      <c r="AX455" s="13" t="s">
        <v>72</v>
      </c>
      <c r="AY455" s="259" t="s">
        <v>236</v>
      </c>
    </row>
    <row r="456" s="12" customFormat="1">
      <c r="B456" s="233"/>
      <c r="C456" s="234"/>
      <c r="D456" s="229" t="s">
        <v>249</v>
      </c>
      <c r="E456" s="235" t="s">
        <v>19</v>
      </c>
      <c r="F456" s="236" t="s">
        <v>3439</v>
      </c>
      <c r="G456" s="234"/>
      <c r="H456" s="237">
        <v>17</v>
      </c>
      <c r="I456" s="238"/>
      <c r="J456" s="234"/>
      <c r="K456" s="234"/>
      <c r="L456" s="239"/>
      <c r="M456" s="240"/>
      <c r="N456" s="241"/>
      <c r="O456" s="241"/>
      <c r="P456" s="241"/>
      <c r="Q456" s="241"/>
      <c r="R456" s="241"/>
      <c r="S456" s="241"/>
      <c r="T456" s="242"/>
      <c r="AT456" s="243" t="s">
        <v>249</v>
      </c>
      <c r="AU456" s="243" t="s">
        <v>81</v>
      </c>
      <c r="AV456" s="12" t="s">
        <v>81</v>
      </c>
      <c r="AW456" s="12" t="s">
        <v>33</v>
      </c>
      <c r="AX456" s="12" t="s">
        <v>72</v>
      </c>
      <c r="AY456" s="243" t="s">
        <v>236</v>
      </c>
    </row>
    <row r="457" s="1" customFormat="1" ht="16.5" customHeight="1">
      <c r="B457" s="39"/>
      <c r="C457" s="260" t="s">
        <v>626</v>
      </c>
      <c r="D457" s="260" t="s">
        <v>680</v>
      </c>
      <c r="E457" s="261" t="s">
        <v>3440</v>
      </c>
      <c r="F457" s="262" t="s">
        <v>3441</v>
      </c>
      <c r="G457" s="263" t="s">
        <v>318</v>
      </c>
      <c r="H457" s="264">
        <v>17.254999999999999</v>
      </c>
      <c r="I457" s="265"/>
      <c r="J457" s="266">
        <f>ROUND(I457*H457,2)</f>
        <v>0</v>
      </c>
      <c r="K457" s="262" t="s">
        <v>242</v>
      </c>
      <c r="L457" s="267"/>
      <c r="M457" s="268" t="s">
        <v>19</v>
      </c>
      <c r="N457" s="269" t="s">
        <v>43</v>
      </c>
      <c r="O457" s="80"/>
      <c r="P457" s="226">
        <f>O457*H457</f>
        <v>0</v>
      </c>
      <c r="Q457" s="226">
        <v>0.10000000000000001</v>
      </c>
      <c r="R457" s="226">
        <f>Q457*H457</f>
        <v>1.7255</v>
      </c>
      <c r="S457" s="226">
        <v>0</v>
      </c>
      <c r="T457" s="227">
        <f>S457*H457</f>
        <v>0</v>
      </c>
      <c r="AR457" s="18" t="s">
        <v>305</v>
      </c>
      <c r="AT457" s="18" t="s">
        <v>680</v>
      </c>
      <c r="AU457" s="18" t="s">
        <v>81</v>
      </c>
      <c r="AY457" s="18" t="s">
        <v>236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79</v>
      </c>
      <c r="BK457" s="228">
        <f>ROUND(I457*H457,2)</f>
        <v>0</v>
      </c>
      <c r="BL457" s="18" t="s">
        <v>243</v>
      </c>
      <c r="BM457" s="18" t="s">
        <v>3442</v>
      </c>
    </row>
    <row r="458" s="1" customFormat="1">
      <c r="B458" s="39"/>
      <c r="C458" s="40"/>
      <c r="D458" s="229" t="s">
        <v>245</v>
      </c>
      <c r="E458" s="40"/>
      <c r="F458" s="230" t="s">
        <v>3441</v>
      </c>
      <c r="G458" s="40"/>
      <c r="H458" s="40"/>
      <c r="I458" s="144"/>
      <c r="J458" s="40"/>
      <c r="K458" s="40"/>
      <c r="L458" s="44"/>
      <c r="M458" s="231"/>
      <c r="N458" s="80"/>
      <c r="O458" s="80"/>
      <c r="P458" s="80"/>
      <c r="Q458" s="80"/>
      <c r="R458" s="80"/>
      <c r="S458" s="80"/>
      <c r="T458" s="81"/>
      <c r="AT458" s="18" t="s">
        <v>245</v>
      </c>
      <c r="AU458" s="18" t="s">
        <v>81</v>
      </c>
    </row>
    <row r="459" s="13" customFormat="1">
      <c r="B459" s="250"/>
      <c r="C459" s="251"/>
      <c r="D459" s="229" t="s">
        <v>249</v>
      </c>
      <c r="E459" s="252" t="s">
        <v>19</v>
      </c>
      <c r="F459" s="253" t="s">
        <v>3429</v>
      </c>
      <c r="G459" s="251"/>
      <c r="H459" s="252" t="s">
        <v>19</v>
      </c>
      <c r="I459" s="254"/>
      <c r="J459" s="251"/>
      <c r="K459" s="251"/>
      <c r="L459" s="255"/>
      <c r="M459" s="256"/>
      <c r="N459" s="257"/>
      <c r="O459" s="257"/>
      <c r="P459" s="257"/>
      <c r="Q459" s="257"/>
      <c r="R459" s="257"/>
      <c r="S459" s="257"/>
      <c r="T459" s="258"/>
      <c r="AT459" s="259" t="s">
        <v>249</v>
      </c>
      <c r="AU459" s="259" t="s">
        <v>81</v>
      </c>
      <c r="AV459" s="13" t="s">
        <v>79</v>
      </c>
      <c r="AW459" s="13" t="s">
        <v>33</v>
      </c>
      <c r="AX459" s="13" t="s">
        <v>72</v>
      </c>
      <c r="AY459" s="259" t="s">
        <v>236</v>
      </c>
    </row>
    <row r="460" s="13" customFormat="1">
      <c r="B460" s="250"/>
      <c r="C460" s="251"/>
      <c r="D460" s="229" t="s">
        <v>249</v>
      </c>
      <c r="E460" s="252" t="s">
        <v>19</v>
      </c>
      <c r="F460" s="253" t="s">
        <v>3219</v>
      </c>
      <c r="G460" s="251"/>
      <c r="H460" s="252" t="s">
        <v>19</v>
      </c>
      <c r="I460" s="254"/>
      <c r="J460" s="251"/>
      <c r="K460" s="251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249</v>
      </c>
      <c r="AU460" s="259" t="s">
        <v>81</v>
      </c>
      <c r="AV460" s="13" t="s">
        <v>79</v>
      </c>
      <c r="AW460" s="13" t="s">
        <v>33</v>
      </c>
      <c r="AX460" s="13" t="s">
        <v>72</v>
      </c>
      <c r="AY460" s="259" t="s">
        <v>236</v>
      </c>
    </row>
    <row r="461" s="12" customFormat="1">
      <c r="B461" s="233"/>
      <c r="C461" s="234"/>
      <c r="D461" s="229" t="s">
        <v>249</v>
      </c>
      <c r="E461" s="235" t="s">
        <v>19</v>
      </c>
      <c r="F461" s="236" t="s">
        <v>3439</v>
      </c>
      <c r="G461" s="234"/>
      <c r="H461" s="237">
        <v>17</v>
      </c>
      <c r="I461" s="238"/>
      <c r="J461" s="234"/>
      <c r="K461" s="234"/>
      <c r="L461" s="239"/>
      <c r="M461" s="240"/>
      <c r="N461" s="241"/>
      <c r="O461" s="241"/>
      <c r="P461" s="241"/>
      <c r="Q461" s="241"/>
      <c r="R461" s="241"/>
      <c r="S461" s="241"/>
      <c r="T461" s="242"/>
      <c r="AT461" s="243" t="s">
        <v>249</v>
      </c>
      <c r="AU461" s="243" t="s">
        <v>81</v>
      </c>
      <c r="AV461" s="12" t="s">
        <v>81</v>
      </c>
      <c r="AW461" s="12" t="s">
        <v>33</v>
      </c>
      <c r="AX461" s="12" t="s">
        <v>72</v>
      </c>
      <c r="AY461" s="243" t="s">
        <v>236</v>
      </c>
    </row>
    <row r="462" s="12" customFormat="1">
      <c r="B462" s="233"/>
      <c r="C462" s="234"/>
      <c r="D462" s="229" t="s">
        <v>249</v>
      </c>
      <c r="E462" s="234"/>
      <c r="F462" s="236" t="s">
        <v>3443</v>
      </c>
      <c r="G462" s="234"/>
      <c r="H462" s="237">
        <v>17.254999999999999</v>
      </c>
      <c r="I462" s="238"/>
      <c r="J462" s="234"/>
      <c r="K462" s="234"/>
      <c r="L462" s="239"/>
      <c r="M462" s="240"/>
      <c r="N462" s="241"/>
      <c r="O462" s="241"/>
      <c r="P462" s="241"/>
      <c r="Q462" s="241"/>
      <c r="R462" s="241"/>
      <c r="S462" s="241"/>
      <c r="T462" s="242"/>
      <c r="AT462" s="243" t="s">
        <v>249</v>
      </c>
      <c r="AU462" s="243" t="s">
        <v>81</v>
      </c>
      <c r="AV462" s="12" t="s">
        <v>81</v>
      </c>
      <c r="AW462" s="12" t="s">
        <v>4</v>
      </c>
      <c r="AX462" s="12" t="s">
        <v>79</v>
      </c>
      <c r="AY462" s="243" t="s">
        <v>236</v>
      </c>
    </row>
    <row r="463" s="1" customFormat="1" ht="16.5" customHeight="1">
      <c r="B463" s="39"/>
      <c r="C463" s="217" t="s">
        <v>633</v>
      </c>
      <c r="D463" s="217" t="s">
        <v>238</v>
      </c>
      <c r="E463" s="218" t="s">
        <v>3444</v>
      </c>
      <c r="F463" s="219" t="s">
        <v>3445</v>
      </c>
      <c r="G463" s="220" t="s">
        <v>276</v>
      </c>
      <c r="H463" s="221">
        <v>1</v>
      </c>
      <c r="I463" s="222"/>
      <c r="J463" s="223">
        <f>ROUND(I463*H463,2)</f>
        <v>0</v>
      </c>
      <c r="K463" s="219" t="s">
        <v>242</v>
      </c>
      <c r="L463" s="44"/>
      <c r="M463" s="224" t="s">
        <v>19</v>
      </c>
      <c r="N463" s="225" t="s">
        <v>43</v>
      </c>
      <c r="O463" s="80"/>
      <c r="P463" s="226">
        <f>O463*H463</f>
        <v>0</v>
      </c>
      <c r="Q463" s="226">
        <v>6.9999999999999994E-05</v>
      </c>
      <c r="R463" s="226">
        <f>Q463*H463</f>
        <v>6.9999999999999994E-05</v>
      </c>
      <c r="S463" s="226">
        <v>0</v>
      </c>
      <c r="T463" s="227">
        <f>S463*H463</f>
        <v>0</v>
      </c>
      <c r="AR463" s="18" t="s">
        <v>243</v>
      </c>
      <c r="AT463" s="18" t="s">
        <v>238</v>
      </c>
      <c r="AU463" s="18" t="s">
        <v>81</v>
      </c>
      <c r="AY463" s="18" t="s">
        <v>236</v>
      </c>
      <c r="BE463" s="228">
        <f>IF(N463="základní",J463,0)</f>
        <v>0</v>
      </c>
      <c r="BF463" s="228">
        <f>IF(N463="snížená",J463,0)</f>
        <v>0</v>
      </c>
      <c r="BG463" s="228">
        <f>IF(N463="zákl. přenesená",J463,0)</f>
        <v>0</v>
      </c>
      <c r="BH463" s="228">
        <f>IF(N463="sníž. přenesená",J463,0)</f>
        <v>0</v>
      </c>
      <c r="BI463" s="228">
        <f>IF(N463="nulová",J463,0)</f>
        <v>0</v>
      </c>
      <c r="BJ463" s="18" t="s">
        <v>79</v>
      </c>
      <c r="BK463" s="228">
        <f>ROUND(I463*H463,2)</f>
        <v>0</v>
      </c>
      <c r="BL463" s="18" t="s">
        <v>243</v>
      </c>
      <c r="BM463" s="18" t="s">
        <v>3446</v>
      </c>
    </row>
    <row r="464" s="1" customFormat="1">
      <c r="B464" s="39"/>
      <c r="C464" s="40"/>
      <c r="D464" s="229" t="s">
        <v>245</v>
      </c>
      <c r="E464" s="40"/>
      <c r="F464" s="230" t="s">
        <v>3447</v>
      </c>
      <c r="G464" s="40"/>
      <c r="H464" s="40"/>
      <c r="I464" s="144"/>
      <c r="J464" s="40"/>
      <c r="K464" s="40"/>
      <c r="L464" s="44"/>
      <c r="M464" s="231"/>
      <c r="N464" s="80"/>
      <c r="O464" s="80"/>
      <c r="P464" s="80"/>
      <c r="Q464" s="80"/>
      <c r="R464" s="80"/>
      <c r="S464" s="80"/>
      <c r="T464" s="81"/>
      <c r="AT464" s="18" t="s">
        <v>245</v>
      </c>
      <c r="AU464" s="18" t="s">
        <v>81</v>
      </c>
    </row>
    <row r="465" s="13" customFormat="1">
      <c r="B465" s="250"/>
      <c r="C465" s="251"/>
      <c r="D465" s="229" t="s">
        <v>249</v>
      </c>
      <c r="E465" s="252" t="s">
        <v>19</v>
      </c>
      <c r="F465" s="253" t="s">
        <v>3429</v>
      </c>
      <c r="G465" s="251"/>
      <c r="H465" s="252" t="s">
        <v>19</v>
      </c>
      <c r="I465" s="254"/>
      <c r="J465" s="251"/>
      <c r="K465" s="251"/>
      <c r="L465" s="255"/>
      <c r="M465" s="256"/>
      <c r="N465" s="257"/>
      <c r="O465" s="257"/>
      <c r="P465" s="257"/>
      <c r="Q465" s="257"/>
      <c r="R465" s="257"/>
      <c r="S465" s="257"/>
      <c r="T465" s="258"/>
      <c r="AT465" s="259" t="s">
        <v>249</v>
      </c>
      <c r="AU465" s="259" t="s">
        <v>81</v>
      </c>
      <c r="AV465" s="13" t="s">
        <v>79</v>
      </c>
      <c r="AW465" s="13" t="s">
        <v>33</v>
      </c>
      <c r="AX465" s="13" t="s">
        <v>72</v>
      </c>
      <c r="AY465" s="259" t="s">
        <v>236</v>
      </c>
    </row>
    <row r="466" s="13" customFormat="1">
      <c r="B466" s="250"/>
      <c r="C466" s="251"/>
      <c r="D466" s="229" t="s">
        <v>249</v>
      </c>
      <c r="E466" s="252" t="s">
        <v>19</v>
      </c>
      <c r="F466" s="253" t="s">
        <v>3219</v>
      </c>
      <c r="G466" s="251"/>
      <c r="H466" s="252" t="s">
        <v>19</v>
      </c>
      <c r="I466" s="254"/>
      <c r="J466" s="251"/>
      <c r="K466" s="251"/>
      <c r="L466" s="255"/>
      <c r="M466" s="256"/>
      <c r="N466" s="257"/>
      <c r="O466" s="257"/>
      <c r="P466" s="257"/>
      <c r="Q466" s="257"/>
      <c r="R466" s="257"/>
      <c r="S466" s="257"/>
      <c r="T466" s="258"/>
      <c r="AT466" s="259" t="s">
        <v>249</v>
      </c>
      <c r="AU466" s="259" t="s">
        <v>81</v>
      </c>
      <c r="AV466" s="13" t="s">
        <v>79</v>
      </c>
      <c r="AW466" s="13" t="s">
        <v>33</v>
      </c>
      <c r="AX466" s="13" t="s">
        <v>72</v>
      </c>
      <c r="AY466" s="259" t="s">
        <v>236</v>
      </c>
    </row>
    <row r="467" s="12" customFormat="1">
      <c r="B467" s="233"/>
      <c r="C467" s="234"/>
      <c r="D467" s="229" t="s">
        <v>249</v>
      </c>
      <c r="E467" s="235" t="s">
        <v>19</v>
      </c>
      <c r="F467" s="236" t="s">
        <v>3448</v>
      </c>
      <c r="G467" s="234"/>
      <c r="H467" s="237">
        <v>1</v>
      </c>
      <c r="I467" s="238"/>
      <c r="J467" s="234"/>
      <c r="K467" s="234"/>
      <c r="L467" s="239"/>
      <c r="M467" s="240"/>
      <c r="N467" s="241"/>
      <c r="O467" s="241"/>
      <c r="P467" s="241"/>
      <c r="Q467" s="241"/>
      <c r="R467" s="241"/>
      <c r="S467" s="241"/>
      <c r="T467" s="242"/>
      <c r="AT467" s="243" t="s">
        <v>249</v>
      </c>
      <c r="AU467" s="243" t="s">
        <v>81</v>
      </c>
      <c r="AV467" s="12" t="s">
        <v>81</v>
      </c>
      <c r="AW467" s="12" t="s">
        <v>33</v>
      </c>
      <c r="AX467" s="12" t="s">
        <v>72</v>
      </c>
      <c r="AY467" s="243" t="s">
        <v>236</v>
      </c>
    </row>
    <row r="468" s="1" customFormat="1" ht="16.5" customHeight="1">
      <c r="B468" s="39"/>
      <c r="C468" s="260" t="s">
        <v>636</v>
      </c>
      <c r="D468" s="260" t="s">
        <v>680</v>
      </c>
      <c r="E468" s="261" t="s">
        <v>3449</v>
      </c>
      <c r="F468" s="262" t="s">
        <v>3450</v>
      </c>
      <c r="G468" s="263" t="s">
        <v>276</v>
      </c>
      <c r="H468" s="264">
        <v>1.0149999999999999</v>
      </c>
      <c r="I468" s="265"/>
      <c r="J468" s="266">
        <f>ROUND(I468*H468,2)</f>
        <v>0</v>
      </c>
      <c r="K468" s="262" t="s">
        <v>242</v>
      </c>
      <c r="L468" s="267"/>
      <c r="M468" s="268" t="s">
        <v>19</v>
      </c>
      <c r="N468" s="269" t="s">
        <v>43</v>
      </c>
      <c r="O468" s="80"/>
      <c r="P468" s="226">
        <f>O468*H468</f>
        <v>0</v>
      </c>
      <c r="Q468" s="226">
        <v>0.014999999999999999</v>
      </c>
      <c r="R468" s="226">
        <f>Q468*H468</f>
        <v>0.015224999999999997</v>
      </c>
      <c r="S468" s="226">
        <v>0</v>
      </c>
      <c r="T468" s="227">
        <f>S468*H468</f>
        <v>0</v>
      </c>
      <c r="AR468" s="18" t="s">
        <v>305</v>
      </c>
      <c r="AT468" s="18" t="s">
        <v>680</v>
      </c>
      <c r="AU468" s="18" t="s">
        <v>81</v>
      </c>
      <c r="AY468" s="18" t="s">
        <v>236</v>
      </c>
      <c r="BE468" s="228">
        <f>IF(N468="základní",J468,0)</f>
        <v>0</v>
      </c>
      <c r="BF468" s="228">
        <f>IF(N468="snížená",J468,0)</f>
        <v>0</v>
      </c>
      <c r="BG468" s="228">
        <f>IF(N468="zákl. přenesená",J468,0)</f>
        <v>0</v>
      </c>
      <c r="BH468" s="228">
        <f>IF(N468="sníž. přenesená",J468,0)</f>
        <v>0</v>
      </c>
      <c r="BI468" s="228">
        <f>IF(N468="nulová",J468,0)</f>
        <v>0</v>
      </c>
      <c r="BJ468" s="18" t="s">
        <v>79</v>
      </c>
      <c r="BK468" s="228">
        <f>ROUND(I468*H468,2)</f>
        <v>0</v>
      </c>
      <c r="BL468" s="18" t="s">
        <v>243</v>
      </c>
      <c r="BM468" s="18" t="s">
        <v>3451</v>
      </c>
    </row>
    <row r="469" s="1" customFormat="1">
      <c r="B469" s="39"/>
      <c r="C469" s="40"/>
      <c r="D469" s="229" t="s">
        <v>245</v>
      </c>
      <c r="E469" s="40"/>
      <c r="F469" s="230" t="s">
        <v>3450</v>
      </c>
      <c r="G469" s="40"/>
      <c r="H469" s="40"/>
      <c r="I469" s="144"/>
      <c r="J469" s="40"/>
      <c r="K469" s="40"/>
      <c r="L469" s="44"/>
      <c r="M469" s="231"/>
      <c r="N469" s="80"/>
      <c r="O469" s="80"/>
      <c r="P469" s="80"/>
      <c r="Q469" s="80"/>
      <c r="R469" s="80"/>
      <c r="S469" s="80"/>
      <c r="T469" s="81"/>
      <c r="AT469" s="18" t="s">
        <v>245</v>
      </c>
      <c r="AU469" s="18" t="s">
        <v>81</v>
      </c>
    </row>
    <row r="470" s="13" customFormat="1">
      <c r="B470" s="250"/>
      <c r="C470" s="251"/>
      <c r="D470" s="229" t="s">
        <v>249</v>
      </c>
      <c r="E470" s="252" t="s">
        <v>19</v>
      </c>
      <c r="F470" s="253" t="s">
        <v>3429</v>
      </c>
      <c r="G470" s="251"/>
      <c r="H470" s="252" t="s">
        <v>19</v>
      </c>
      <c r="I470" s="254"/>
      <c r="J470" s="251"/>
      <c r="K470" s="251"/>
      <c r="L470" s="255"/>
      <c r="M470" s="256"/>
      <c r="N470" s="257"/>
      <c r="O470" s="257"/>
      <c r="P470" s="257"/>
      <c r="Q470" s="257"/>
      <c r="R470" s="257"/>
      <c r="S470" s="257"/>
      <c r="T470" s="258"/>
      <c r="AT470" s="259" t="s">
        <v>249</v>
      </c>
      <c r="AU470" s="259" t="s">
        <v>81</v>
      </c>
      <c r="AV470" s="13" t="s">
        <v>79</v>
      </c>
      <c r="AW470" s="13" t="s">
        <v>33</v>
      </c>
      <c r="AX470" s="13" t="s">
        <v>72</v>
      </c>
      <c r="AY470" s="259" t="s">
        <v>236</v>
      </c>
    </row>
    <row r="471" s="13" customFormat="1">
      <c r="B471" s="250"/>
      <c r="C471" s="251"/>
      <c r="D471" s="229" t="s">
        <v>249</v>
      </c>
      <c r="E471" s="252" t="s">
        <v>19</v>
      </c>
      <c r="F471" s="253" t="s">
        <v>3219</v>
      </c>
      <c r="G471" s="251"/>
      <c r="H471" s="252" t="s">
        <v>19</v>
      </c>
      <c r="I471" s="254"/>
      <c r="J471" s="251"/>
      <c r="K471" s="251"/>
      <c r="L471" s="255"/>
      <c r="M471" s="256"/>
      <c r="N471" s="257"/>
      <c r="O471" s="257"/>
      <c r="P471" s="257"/>
      <c r="Q471" s="257"/>
      <c r="R471" s="257"/>
      <c r="S471" s="257"/>
      <c r="T471" s="258"/>
      <c r="AT471" s="259" t="s">
        <v>249</v>
      </c>
      <c r="AU471" s="259" t="s">
        <v>81</v>
      </c>
      <c r="AV471" s="13" t="s">
        <v>79</v>
      </c>
      <c r="AW471" s="13" t="s">
        <v>33</v>
      </c>
      <c r="AX471" s="13" t="s">
        <v>72</v>
      </c>
      <c r="AY471" s="259" t="s">
        <v>236</v>
      </c>
    </row>
    <row r="472" s="12" customFormat="1">
      <c r="B472" s="233"/>
      <c r="C472" s="234"/>
      <c r="D472" s="229" t="s">
        <v>249</v>
      </c>
      <c r="E472" s="235" t="s">
        <v>19</v>
      </c>
      <c r="F472" s="236" t="s">
        <v>3448</v>
      </c>
      <c r="G472" s="234"/>
      <c r="H472" s="237">
        <v>1</v>
      </c>
      <c r="I472" s="238"/>
      <c r="J472" s="234"/>
      <c r="K472" s="234"/>
      <c r="L472" s="239"/>
      <c r="M472" s="240"/>
      <c r="N472" s="241"/>
      <c r="O472" s="241"/>
      <c r="P472" s="241"/>
      <c r="Q472" s="241"/>
      <c r="R472" s="241"/>
      <c r="S472" s="241"/>
      <c r="T472" s="242"/>
      <c r="AT472" s="243" t="s">
        <v>249</v>
      </c>
      <c r="AU472" s="243" t="s">
        <v>81</v>
      </c>
      <c r="AV472" s="12" t="s">
        <v>81</v>
      </c>
      <c r="AW472" s="12" t="s">
        <v>33</v>
      </c>
      <c r="AX472" s="12" t="s">
        <v>72</v>
      </c>
      <c r="AY472" s="243" t="s">
        <v>236</v>
      </c>
    </row>
    <row r="473" s="12" customFormat="1">
      <c r="B473" s="233"/>
      <c r="C473" s="234"/>
      <c r="D473" s="229" t="s">
        <v>249</v>
      </c>
      <c r="E473" s="234"/>
      <c r="F473" s="236" t="s">
        <v>3452</v>
      </c>
      <c r="G473" s="234"/>
      <c r="H473" s="237">
        <v>1.0149999999999999</v>
      </c>
      <c r="I473" s="238"/>
      <c r="J473" s="234"/>
      <c r="K473" s="234"/>
      <c r="L473" s="239"/>
      <c r="M473" s="240"/>
      <c r="N473" s="241"/>
      <c r="O473" s="241"/>
      <c r="P473" s="241"/>
      <c r="Q473" s="241"/>
      <c r="R473" s="241"/>
      <c r="S473" s="241"/>
      <c r="T473" s="242"/>
      <c r="AT473" s="243" t="s">
        <v>249</v>
      </c>
      <c r="AU473" s="243" t="s">
        <v>81</v>
      </c>
      <c r="AV473" s="12" t="s">
        <v>81</v>
      </c>
      <c r="AW473" s="12" t="s">
        <v>4</v>
      </c>
      <c r="AX473" s="12" t="s">
        <v>79</v>
      </c>
      <c r="AY473" s="243" t="s">
        <v>236</v>
      </c>
    </row>
    <row r="474" s="1" customFormat="1" ht="16.5" customHeight="1">
      <c r="B474" s="39"/>
      <c r="C474" s="217" t="s">
        <v>640</v>
      </c>
      <c r="D474" s="217" t="s">
        <v>238</v>
      </c>
      <c r="E474" s="218" t="s">
        <v>3453</v>
      </c>
      <c r="F474" s="219" t="s">
        <v>3454</v>
      </c>
      <c r="G474" s="220" t="s">
        <v>276</v>
      </c>
      <c r="H474" s="221">
        <v>1</v>
      </c>
      <c r="I474" s="222"/>
      <c r="J474" s="223">
        <f>ROUND(I474*H474,2)</f>
        <v>0</v>
      </c>
      <c r="K474" s="219" t="s">
        <v>242</v>
      </c>
      <c r="L474" s="44"/>
      <c r="M474" s="224" t="s">
        <v>19</v>
      </c>
      <c r="N474" s="225" t="s">
        <v>43</v>
      </c>
      <c r="O474" s="80"/>
      <c r="P474" s="226">
        <f>O474*H474</f>
        <v>0</v>
      </c>
      <c r="Q474" s="226">
        <v>0.00016000000000000001</v>
      </c>
      <c r="R474" s="226">
        <f>Q474*H474</f>
        <v>0.00016000000000000001</v>
      </c>
      <c r="S474" s="226">
        <v>0</v>
      </c>
      <c r="T474" s="227">
        <f>S474*H474</f>
        <v>0</v>
      </c>
      <c r="AR474" s="18" t="s">
        <v>243</v>
      </c>
      <c r="AT474" s="18" t="s">
        <v>238</v>
      </c>
      <c r="AU474" s="18" t="s">
        <v>81</v>
      </c>
      <c r="AY474" s="18" t="s">
        <v>236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8" t="s">
        <v>79</v>
      </c>
      <c r="BK474" s="228">
        <f>ROUND(I474*H474,2)</f>
        <v>0</v>
      </c>
      <c r="BL474" s="18" t="s">
        <v>243</v>
      </c>
      <c r="BM474" s="18" t="s">
        <v>3455</v>
      </c>
    </row>
    <row r="475" s="1" customFormat="1">
      <c r="B475" s="39"/>
      <c r="C475" s="40"/>
      <c r="D475" s="229" t="s">
        <v>245</v>
      </c>
      <c r="E475" s="40"/>
      <c r="F475" s="230" t="s">
        <v>3456</v>
      </c>
      <c r="G475" s="40"/>
      <c r="H475" s="40"/>
      <c r="I475" s="144"/>
      <c r="J475" s="40"/>
      <c r="K475" s="40"/>
      <c r="L475" s="44"/>
      <c r="M475" s="231"/>
      <c r="N475" s="80"/>
      <c r="O475" s="80"/>
      <c r="P475" s="80"/>
      <c r="Q475" s="80"/>
      <c r="R475" s="80"/>
      <c r="S475" s="80"/>
      <c r="T475" s="81"/>
      <c r="AT475" s="18" t="s">
        <v>245</v>
      </c>
      <c r="AU475" s="18" t="s">
        <v>81</v>
      </c>
    </row>
    <row r="476" s="13" customFormat="1">
      <c r="B476" s="250"/>
      <c r="C476" s="251"/>
      <c r="D476" s="229" t="s">
        <v>249</v>
      </c>
      <c r="E476" s="252" t="s">
        <v>19</v>
      </c>
      <c r="F476" s="253" t="s">
        <v>3429</v>
      </c>
      <c r="G476" s="251"/>
      <c r="H476" s="252" t="s">
        <v>19</v>
      </c>
      <c r="I476" s="254"/>
      <c r="J476" s="251"/>
      <c r="K476" s="251"/>
      <c r="L476" s="255"/>
      <c r="M476" s="256"/>
      <c r="N476" s="257"/>
      <c r="O476" s="257"/>
      <c r="P476" s="257"/>
      <c r="Q476" s="257"/>
      <c r="R476" s="257"/>
      <c r="S476" s="257"/>
      <c r="T476" s="258"/>
      <c r="AT476" s="259" t="s">
        <v>249</v>
      </c>
      <c r="AU476" s="259" t="s">
        <v>81</v>
      </c>
      <c r="AV476" s="13" t="s">
        <v>79</v>
      </c>
      <c r="AW476" s="13" t="s">
        <v>33</v>
      </c>
      <c r="AX476" s="13" t="s">
        <v>72</v>
      </c>
      <c r="AY476" s="259" t="s">
        <v>236</v>
      </c>
    </row>
    <row r="477" s="13" customFormat="1">
      <c r="B477" s="250"/>
      <c r="C477" s="251"/>
      <c r="D477" s="229" t="s">
        <v>249</v>
      </c>
      <c r="E477" s="252" t="s">
        <v>19</v>
      </c>
      <c r="F477" s="253" t="s">
        <v>3219</v>
      </c>
      <c r="G477" s="251"/>
      <c r="H477" s="252" t="s">
        <v>19</v>
      </c>
      <c r="I477" s="254"/>
      <c r="J477" s="251"/>
      <c r="K477" s="251"/>
      <c r="L477" s="255"/>
      <c r="M477" s="256"/>
      <c r="N477" s="257"/>
      <c r="O477" s="257"/>
      <c r="P477" s="257"/>
      <c r="Q477" s="257"/>
      <c r="R477" s="257"/>
      <c r="S477" s="257"/>
      <c r="T477" s="258"/>
      <c r="AT477" s="259" t="s">
        <v>249</v>
      </c>
      <c r="AU477" s="259" t="s">
        <v>81</v>
      </c>
      <c r="AV477" s="13" t="s">
        <v>79</v>
      </c>
      <c r="AW477" s="13" t="s">
        <v>33</v>
      </c>
      <c r="AX477" s="13" t="s">
        <v>72</v>
      </c>
      <c r="AY477" s="259" t="s">
        <v>236</v>
      </c>
    </row>
    <row r="478" s="12" customFormat="1">
      <c r="B478" s="233"/>
      <c r="C478" s="234"/>
      <c r="D478" s="229" t="s">
        <v>249</v>
      </c>
      <c r="E478" s="235" t="s">
        <v>19</v>
      </c>
      <c r="F478" s="236" t="s">
        <v>3457</v>
      </c>
      <c r="G478" s="234"/>
      <c r="H478" s="237">
        <v>1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AT478" s="243" t="s">
        <v>249</v>
      </c>
      <c r="AU478" s="243" t="s">
        <v>81</v>
      </c>
      <c r="AV478" s="12" t="s">
        <v>81</v>
      </c>
      <c r="AW478" s="12" t="s">
        <v>33</v>
      </c>
      <c r="AX478" s="12" t="s">
        <v>72</v>
      </c>
      <c r="AY478" s="243" t="s">
        <v>236</v>
      </c>
    </row>
    <row r="479" s="1" customFormat="1" ht="22.5" customHeight="1">
      <c r="B479" s="39"/>
      <c r="C479" s="260" t="s">
        <v>645</v>
      </c>
      <c r="D479" s="260" t="s">
        <v>680</v>
      </c>
      <c r="E479" s="261" t="s">
        <v>3458</v>
      </c>
      <c r="F479" s="262" t="s">
        <v>3459</v>
      </c>
      <c r="G479" s="263" t="s">
        <v>276</v>
      </c>
      <c r="H479" s="264">
        <v>1.0149999999999999</v>
      </c>
      <c r="I479" s="265"/>
      <c r="J479" s="266">
        <f>ROUND(I479*H479,2)</f>
        <v>0</v>
      </c>
      <c r="K479" s="262" t="s">
        <v>242</v>
      </c>
      <c r="L479" s="267"/>
      <c r="M479" s="268" t="s">
        <v>19</v>
      </c>
      <c r="N479" s="269" t="s">
        <v>43</v>
      </c>
      <c r="O479" s="80"/>
      <c r="P479" s="226">
        <f>O479*H479</f>
        <v>0</v>
      </c>
      <c r="Q479" s="226">
        <v>0.059999999999999998</v>
      </c>
      <c r="R479" s="226">
        <f>Q479*H479</f>
        <v>0.060899999999999989</v>
      </c>
      <c r="S479" s="226">
        <v>0</v>
      </c>
      <c r="T479" s="227">
        <f>S479*H479</f>
        <v>0</v>
      </c>
      <c r="AR479" s="18" t="s">
        <v>305</v>
      </c>
      <c r="AT479" s="18" t="s">
        <v>680</v>
      </c>
      <c r="AU479" s="18" t="s">
        <v>81</v>
      </c>
      <c r="AY479" s="18" t="s">
        <v>236</v>
      </c>
      <c r="BE479" s="228">
        <f>IF(N479="základní",J479,0)</f>
        <v>0</v>
      </c>
      <c r="BF479" s="228">
        <f>IF(N479="snížená",J479,0)</f>
        <v>0</v>
      </c>
      <c r="BG479" s="228">
        <f>IF(N479="zákl. přenesená",J479,0)</f>
        <v>0</v>
      </c>
      <c r="BH479" s="228">
        <f>IF(N479="sníž. přenesená",J479,0)</f>
        <v>0</v>
      </c>
      <c r="BI479" s="228">
        <f>IF(N479="nulová",J479,0)</f>
        <v>0</v>
      </c>
      <c r="BJ479" s="18" t="s">
        <v>79</v>
      </c>
      <c r="BK479" s="228">
        <f>ROUND(I479*H479,2)</f>
        <v>0</v>
      </c>
      <c r="BL479" s="18" t="s">
        <v>243</v>
      </c>
      <c r="BM479" s="18" t="s">
        <v>3460</v>
      </c>
    </row>
    <row r="480" s="1" customFormat="1">
      <c r="B480" s="39"/>
      <c r="C480" s="40"/>
      <c r="D480" s="229" t="s">
        <v>245</v>
      </c>
      <c r="E480" s="40"/>
      <c r="F480" s="230" t="s">
        <v>3459</v>
      </c>
      <c r="G480" s="40"/>
      <c r="H480" s="40"/>
      <c r="I480" s="144"/>
      <c r="J480" s="40"/>
      <c r="K480" s="40"/>
      <c r="L480" s="44"/>
      <c r="M480" s="231"/>
      <c r="N480" s="80"/>
      <c r="O480" s="80"/>
      <c r="P480" s="80"/>
      <c r="Q480" s="80"/>
      <c r="R480" s="80"/>
      <c r="S480" s="80"/>
      <c r="T480" s="81"/>
      <c r="AT480" s="18" t="s">
        <v>245</v>
      </c>
      <c r="AU480" s="18" t="s">
        <v>81</v>
      </c>
    </row>
    <row r="481" s="13" customFormat="1">
      <c r="B481" s="250"/>
      <c r="C481" s="251"/>
      <c r="D481" s="229" t="s">
        <v>249</v>
      </c>
      <c r="E481" s="252" t="s">
        <v>19</v>
      </c>
      <c r="F481" s="253" t="s">
        <v>3429</v>
      </c>
      <c r="G481" s="251"/>
      <c r="H481" s="252" t="s">
        <v>19</v>
      </c>
      <c r="I481" s="254"/>
      <c r="J481" s="251"/>
      <c r="K481" s="251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249</v>
      </c>
      <c r="AU481" s="259" t="s">
        <v>81</v>
      </c>
      <c r="AV481" s="13" t="s">
        <v>79</v>
      </c>
      <c r="AW481" s="13" t="s">
        <v>33</v>
      </c>
      <c r="AX481" s="13" t="s">
        <v>72</v>
      </c>
      <c r="AY481" s="259" t="s">
        <v>236</v>
      </c>
    </row>
    <row r="482" s="13" customFormat="1">
      <c r="B482" s="250"/>
      <c r="C482" s="251"/>
      <c r="D482" s="229" t="s">
        <v>249</v>
      </c>
      <c r="E482" s="252" t="s">
        <v>19</v>
      </c>
      <c r="F482" s="253" t="s">
        <v>3219</v>
      </c>
      <c r="G482" s="251"/>
      <c r="H482" s="252" t="s">
        <v>19</v>
      </c>
      <c r="I482" s="254"/>
      <c r="J482" s="251"/>
      <c r="K482" s="251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249</v>
      </c>
      <c r="AU482" s="259" t="s">
        <v>81</v>
      </c>
      <c r="AV482" s="13" t="s">
        <v>79</v>
      </c>
      <c r="AW482" s="13" t="s">
        <v>33</v>
      </c>
      <c r="AX482" s="13" t="s">
        <v>72</v>
      </c>
      <c r="AY482" s="259" t="s">
        <v>236</v>
      </c>
    </row>
    <row r="483" s="12" customFormat="1">
      <c r="B483" s="233"/>
      <c r="C483" s="234"/>
      <c r="D483" s="229" t="s">
        <v>249</v>
      </c>
      <c r="E483" s="235" t="s">
        <v>19</v>
      </c>
      <c r="F483" s="236" t="s">
        <v>3457</v>
      </c>
      <c r="G483" s="234"/>
      <c r="H483" s="237">
        <v>1</v>
      </c>
      <c r="I483" s="238"/>
      <c r="J483" s="234"/>
      <c r="K483" s="234"/>
      <c r="L483" s="239"/>
      <c r="M483" s="240"/>
      <c r="N483" s="241"/>
      <c r="O483" s="241"/>
      <c r="P483" s="241"/>
      <c r="Q483" s="241"/>
      <c r="R483" s="241"/>
      <c r="S483" s="241"/>
      <c r="T483" s="242"/>
      <c r="AT483" s="243" t="s">
        <v>249</v>
      </c>
      <c r="AU483" s="243" t="s">
        <v>81</v>
      </c>
      <c r="AV483" s="12" t="s">
        <v>81</v>
      </c>
      <c r="AW483" s="12" t="s">
        <v>33</v>
      </c>
      <c r="AX483" s="12" t="s">
        <v>72</v>
      </c>
      <c r="AY483" s="243" t="s">
        <v>236</v>
      </c>
    </row>
    <row r="484" s="12" customFormat="1">
      <c r="B484" s="233"/>
      <c r="C484" s="234"/>
      <c r="D484" s="229" t="s">
        <v>249</v>
      </c>
      <c r="E484" s="234"/>
      <c r="F484" s="236" t="s">
        <v>3452</v>
      </c>
      <c r="G484" s="234"/>
      <c r="H484" s="237">
        <v>1.0149999999999999</v>
      </c>
      <c r="I484" s="238"/>
      <c r="J484" s="234"/>
      <c r="K484" s="234"/>
      <c r="L484" s="239"/>
      <c r="M484" s="240"/>
      <c r="N484" s="241"/>
      <c r="O484" s="241"/>
      <c r="P484" s="241"/>
      <c r="Q484" s="241"/>
      <c r="R484" s="241"/>
      <c r="S484" s="241"/>
      <c r="T484" s="242"/>
      <c r="AT484" s="243" t="s">
        <v>249</v>
      </c>
      <c r="AU484" s="243" t="s">
        <v>81</v>
      </c>
      <c r="AV484" s="12" t="s">
        <v>81</v>
      </c>
      <c r="AW484" s="12" t="s">
        <v>4</v>
      </c>
      <c r="AX484" s="12" t="s">
        <v>79</v>
      </c>
      <c r="AY484" s="243" t="s">
        <v>236</v>
      </c>
    </row>
    <row r="485" s="1" customFormat="1" ht="16.5" customHeight="1">
      <c r="B485" s="39"/>
      <c r="C485" s="217" t="s">
        <v>647</v>
      </c>
      <c r="D485" s="217" t="s">
        <v>238</v>
      </c>
      <c r="E485" s="218" t="s">
        <v>3461</v>
      </c>
      <c r="F485" s="219" t="s">
        <v>3462</v>
      </c>
      <c r="G485" s="220" t="s">
        <v>318</v>
      </c>
      <c r="H485" s="221">
        <v>8</v>
      </c>
      <c r="I485" s="222"/>
      <c r="J485" s="223">
        <f>ROUND(I485*H485,2)</f>
        <v>0</v>
      </c>
      <c r="K485" s="219" t="s">
        <v>242</v>
      </c>
      <c r="L485" s="44"/>
      <c r="M485" s="224" t="s">
        <v>19</v>
      </c>
      <c r="N485" s="225" t="s">
        <v>43</v>
      </c>
      <c r="O485" s="80"/>
      <c r="P485" s="226">
        <f>O485*H485</f>
        <v>0</v>
      </c>
      <c r="Q485" s="226">
        <v>0.0041000000000000003</v>
      </c>
      <c r="R485" s="226">
        <f>Q485*H485</f>
        <v>0.032800000000000003</v>
      </c>
      <c r="S485" s="226">
        <v>0</v>
      </c>
      <c r="T485" s="227">
        <f>S485*H485</f>
        <v>0</v>
      </c>
      <c r="AR485" s="18" t="s">
        <v>243</v>
      </c>
      <c r="AT485" s="18" t="s">
        <v>238</v>
      </c>
      <c r="AU485" s="18" t="s">
        <v>81</v>
      </c>
      <c r="AY485" s="18" t="s">
        <v>236</v>
      </c>
      <c r="BE485" s="228">
        <f>IF(N485="základní",J485,0)</f>
        <v>0</v>
      </c>
      <c r="BF485" s="228">
        <f>IF(N485="snížená",J485,0)</f>
        <v>0</v>
      </c>
      <c r="BG485" s="228">
        <f>IF(N485="zákl. přenesená",J485,0)</f>
        <v>0</v>
      </c>
      <c r="BH485" s="228">
        <f>IF(N485="sníž. přenesená",J485,0)</f>
        <v>0</v>
      </c>
      <c r="BI485" s="228">
        <f>IF(N485="nulová",J485,0)</f>
        <v>0</v>
      </c>
      <c r="BJ485" s="18" t="s">
        <v>79</v>
      </c>
      <c r="BK485" s="228">
        <f>ROUND(I485*H485,2)</f>
        <v>0</v>
      </c>
      <c r="BL485" s="18" t="s">
        <v>243</v>
      </c>
      <c r="BM485" s="18" t="s">
        <v>3463</v>
      </c>
    </row>
    <row r="486" s="1" customFormat="1">
      <c r="B486" s="39"/>
      <c r="C486" s="40"/>
      <c r="D486" s="229" t="s">
        <v>245</v>
      </c>
      <c r="E486" s="40"/>
      <c r="F486" s="230" t="s">
        <v>3464</v>
      </c>
      <c r="G486" s="40"/>
      <c r="H486" s="40"/>
      <c r="I486" s="144"/>
      <c r="J486" s="40"/>
      <c r="K486" s="40"/>
      <c r="L486" s="44"/>
      <c r="M486" s="231"/>
      <c r="N486" s="80"/>
      <c r="O486" s="80"/>
      <c r="P486" s="80"/>
      <c r="Q486" s="80"/>
      <c r="R486" s="80"/>
      <c r="S486" s="80"/>
      <c r="T486" s="81"/>
      <c r="AT486" s="18" t="s">
        <v>245</v>
      </c>
      <c r="AU486" s="18" t="s">
        <v>81</v>
      </c>
    </row>
    <row r="487" s="13" customFormat="1">
      <c r="B487" s="250"/>
      <c r="C487" s="251"/>
      <c r="D487" s="229" t="s">
        <v>249</v>
      </c>
      <c r="E487" s="252" t="s">
        <v>19</v>
      </c>
      <c r="F487" s="253" t="s">
        <v>3465</v>
      </c>
      <c r="G487" s="251"/>
      <c r="H487" s="252" t="s">
        <v>19</v>
      </c>
      <c r="I487" s="254"/>
      <c r="J487" s="251"/>
      <c r="K487" s="251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249</v>
      </c>
      <c r="AU487" s="259" t="s">
        <v>81</v>
      </c>
      <c r="AV487" s="13" t="s">
        <v>79</v>
      </c>
      <c r="AW487" s="13" t="s">
        <v>33</v>
      </c>
      <c r="AX487" s="13" t="s">
        <v>72</v>
      </c>
      <c r="AY487" s="259" t="s">
        <v>236</v>
      </c>
    </row>
    <row r="488" s="13" customFormat="1">
      <c r="B488" s="250"/>
      <c r="C488" s="251"/>
      <c r="D488" s="229" t="s">
        <v>249</v>
      </c>
      <c r="E488" s="252" t="s">
        <v>19</v>
      </c>
      <c r="F488" s="253" t="s">
        <v>3219</v>
      </c>
      <c r="G488" s="251"/>
      <c r="H488" s="252" t="s">
        <v>19</v>
      </c>
      <c r="I488" s="254"/>
      <c r="J488" s="251"/>
      <c r="K488" s="251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249</v>
      </c>
      <c r="AU488" s="259" t="s">
        <v>81</v>
      </c>
      <c r="AV488" s="13" t="s">
        <v>79</v>
      </c>
      <c r="AW488" s="13" t="s">
        <v>33</v>
      </c>
      <c r="AX488" s="13" t="s">
        <v>72</v>
      </c>
      <c r="AY488" s="259" t="s">
        <v>236</v>
      </c>
    </row>
    <row r="489" s="12" customFormat="1">
      <c r="B489" s="233"/>
      <c r="C489" s="234"/>
      <c r="D489" s="229" t="s">
        <v>249</v>
      </c>
      <c r="E489" s="235" t="s">
        <v>19</v>
      </c>
      <c r="F489" s="236" t="s">
        <v>3466</v>
      </c>
      <c r="G489" s="234"/>
      <c r="H489" s="237">
        <v>8</v>
      </c>
      <c r="I489" s="238"/>
      <c r="J489" s="234"/>
      <c r="K489" s="234"/>
      <c r="L489" s="239"/>
      <c r="M489" s="240"/>
      <c r="N489" s="241"/>
      <c r="O489" s="241"/>
      <c r="P489" s="241"/>
      <c r="Q489" s="241"/>
      <c r="R489" s="241"/>
      <c r="S489" s="241"/>
      <c r="T489" s="242"/>
      <c r="AT489" s="243" t="s">
        <v>249</v>
      </c>
      <c r="AU489" s="243" t="s">
        <v>81</v>
      </c>
      <c r="AV489" s="12" t="s">
        <v>81</v>
      </c>
      <c r="AW489" s="12" t="s">
        <v>33</v>
      </c>
      <c r="AX489" s="12" t="s">
        <v>72</v>
      </c>
      <c r="AY489" s="243" t="s">
        <v>236</v>
      </c>
    </row>
    <row r="490" s="1" customFormat="1" ht="16.5" customHeight="1">
      <c r="B490" s="39"/>
      <c r="C490" s="217" t="s">
        <v>651</v>
      </c>
      <c r="D490" s="217" t="s">
        <v>238</v>
      </c>
      <c r="E490" s="218" t="s">
        <v>3467</v>
      </c>
      <c r="F490" s="219" t="s">
        <v>3468</v>
      </c>
      <c r="G490" s="220" t="s">
        <v>276</v>
      </c>
      <c r="H490" s="221">
        <v>1</v>
      </c>
      <c r="I490" s="222"/>
      <c r="J490" s="223">
        <f>ROUND(I490*H490,2)</f>
        <v>0</v>
      </c>
      <c r="K490" s="219" t="s">
        <v>242</v>
      </c>
      <c r="L490" s="44"/>
      <c r="M490" s="224" t="s">
        <v>19</v>
      </c>
      <c r="N490" s="225" t="s">
        <v>43</v>
      </c>
      <c r="O490" s="80"/>
      <c r="P490" s="226">
        <f>O490*H490</f>
        <v>0</v>
      </c>
      <c r="Q490" s="226">
        <v>0</v>
      </c>
      <c r="R490" s="226">
        <f>Q490*H490</f>
        <v>0</v>
      </c>
      <c r="S490" s="226">
        <v>0</v>
      </c>
      <c r="T490" s="227">
        <f>S490*H490</f>
        <v>0</v>
      </c>
      <c r="AR490" s="18" t="s">
        <v>243</v>
      </c>
      <c r="AT490" s="18" t="s">
        <v>238</v>
      </c>
      <c r="AU490" s="18" t="s">
        <v>81</v>
      </c>
      <c r="AY490" s="18" t="s">
        <v>236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8" t="s">
        <v>79</v>
      </c>
      <c r="BK490" s="228">
        <f>ROUND(I490*H490,2)</f>
        <v>0</v>
      </c>
      <c r="BL490" s="18" t="s">
        <v>243</v>
      </c>
      <c r="BM490" s="18" t="s">
        <v>3469</v>
      </c>
    </row>
    <row r="491" s="1" customFormat="1">
      <c r="B491" s="39"/>
      <c r="C491" s="40"/>
      <c r="D491" s="229" t="s">
        <v>245</v>
      </c>
      <c r="E491" s="40"/>
      <c r="F491" s="230" t="s">
        <v>3470</v>
      </c>
      <c r="G491" s="40"/>
      <c r="H491" s="40"/>
      <c r="I491" s="144"/>
      <c r="J491" s="40"/>
      <c r="K491" s="40"/>
      <c r="L491" s="44"/>
      <c r="M491" s="231"/>
      <c r="N491" s="80"/>
      <c r="O491" s="80"/>
      <c r="P491" s="80"/>
      <c r="Q491" s="80"/>
      <c r="R491" s="80"/>
      <c r="S491" s="80"/>
      <c r="T491" s="81"/>
      <c r="AT491" s="18" t="s">
        <v>245</v>
      </c>
      <c r="AU491" s="18" t="s">
        <v>81</v>
      </c>
    </row>
    <row r="492" s="13" customFormat="1">
      <c r="B492" s="250"/>
      <c r="C492" s="251"/>
      <c r="D492" s="229" t="s">
        <v>249</v>
      </c>
      <c r="E492" s="252" t="s">
        <v>19</v>
      </c>
      <c r="F492" s="253" t="s">
        <v>3465</v>
      </c>
      <c r="G492" s="251"/>
      <c r="H492" s="252" t="s">
        <v>19</v>
      </c>
      <c r="I492" s="254"/>
      <c r="J492" s="251"/>
      <c r="K492" s="251"/>
      <c r="L492" s="255"/>
      <c r="M492" s="256"/>
      <c r="N492" s="257"/>
      <c r="O492" s="257"/>
      <c r="P492" s="257"/>
      <c r="Q492" s="257"/>
      <c r="R492" s="257"/>
      <c r="S492" s="257"/>
      <c r="T492" s="258"/>
      <c r="AT492" s="259" t="s">
        <v>249</v>
      </c>
      <c r="AU492" s="259" t="s">
        <v>81</v>
      </c>
      <c r="AV492" s="13" t="s">
        <v>79</v>
      </c>
      <c r="AW492" s="13" t="s">
        <v>33</v>
      </c>
      <c r="AX492" s="13" t="s">
        <v>72</v>
      </c>
      <c r="AY492" s="259" t="s">
        <v>236</v>
      </c>
    </row>
    <row r="493" s="13" customFormat="1">
      <c r="B493" s="250"/>
      <c r="C493" s="251"/>
      <c r="D493" s="229" t="s">
        <v>249</v>
      </c>
      <c r="E493" s="252" t="s">
        <v>19</v>
      </c>
      <c r="F493" s="253" t="s">
        <v>3219</v>
      </c>
      <c r="G493" s="251"/>
      <c r="H493" s="252" t="s">
        <v>19</v>
      </c>
      <c r="I493" s="254"/>
      <c r="J493" s="251"/>
      <c r="K493" s="251"/>
      <c r="L493" s="255"/>
      <c r="M493" s="256"/>
      <c r="N493" s="257"/>
      <c r="O493" s="257"/>
      <c r="P493" s="257"/>
      <c r="Q493" s="257"/>
      <c r="R493" s="257"/>
      <c r="S493" s="257"/>
      <c r="T493" s="258"/>
      <c r="AT493" s="259" t="s">
        <v>249</v>
      </c>
      <c r="AU493" s="259" t="s">
        <v>81</v>
      </c>
      <c r="AV493" s="13" t="s">
        <v>79</v>
      </c>
      <c r="AW493" s="13" t="s">
        <v>33</v>
      </c>
      <c r="AX493" s="13" t="s">
        <v>72</v>
      </c>
      <c r="AY493" s="259" t="s">
        <v>236</v>
      </c>
    </row>
    <row r="494" s="12" customFormat="1">
      <c r="B494" s="233"/>
      <c r="C494" s="234"/>
      <c r="D494" s="229" t="s">
        <v>249</v>
      </c>
      <c r="E494" s="235" t="s">
        <v>19</v>
      </c>
      <c r="F494" s="236" t="s">
        <v>3471</v>
      </c>
      <c r="G494" s="234"/>
      <c r="H494" s="237">
        <v>1</v>
      </c>
      <c r="I494" s="238"/>
      <c r="J494" s="234"/>
      <c r="K494" s="234"/>
      <c r="L494" s="239"/>
      <c r="M494" s="240"/>
      <c r="N494" s="241"/>
      <c r="O494" s="241"/>
      <c r="P494" s="241"/>
      <c r="Q494" s="241"/>
      <c r="R494" s="241"/>
      <c r="S494" s="241"/>
      <c r="T494" s="242"/>
      <c r="AT494" s="243" t="s">
        <v>249</v>
      </c>
      <c r="AU494" s="243" t="s">
        <v>81</v>
      </c>
      <c r="AV494" s="12" t="s">
        <v>81</v>
      </c>
      <c r="AW494" s="12" t="s">
        <v>33</v>
      </c>
      <c r="AX494" s="12" t="s">
        <v>72</v>
      </c>
      <c r="AY494" s="243" t="s">
        <v>236</v>
      </c>
    </row>
    <row r="495" s="1" customFormat="1" ht="16.5" customHeight="1">
      <c r="B495" s="39"/>
      <c r="C495" s="260" t="s">
        <v>653</v>
      </c>
      <c r="D495" s="260" t="s">
        <v>680</v>
      </c>
      <c r="E495" s="261" t="s">
        <v>3472</v>
      </c>
      <c r="F495" s="262" t="s">
        <v>3473</v>
      </c>
      <c r="G495" s="263" t="s">
        <v>276</v>
      </c>
      <c r="H495" s="264">
        <v>1.0149999999999999</v>
      </c>
      <c r="I495" s="265"/>
      <c r="J495" s="266">
        <f>ROUND(I495*H495,2)</f>
        <v>0</v>
      </c>
      <c r="K495" s="262" t="s">
        <v>242</v>
      </c>
      <c r="L495" s="267"/>
      <c r="M495" s="268" t="s">
        <v>19</v>
      </c>
      <c r="N495" s="269" t="s">
        <v>43</v>
      </c>
      <c r="O495" s="80"/>
      <c r="P495" s="226">
        <f>O495*H495</f>
        <v>0</v>
      </c>
      <c r="Q495" s="226">
        <v>0.00088000000000000003</v>
      </c>
      <c r="R495" s="226">
        <f>Q495*H495</f>
        <v>0.00089319999999999992</v>
      </c>
      <c r="S495" s="226">
        <v>0</v>
      </c>
      <c r="T495" s="227">
        <f>S495*H495</f>
        <v>0</v>
      </c>
      <c r="AR495" s="18" t="s">
        <v>305</v>
      </c>
      <c r="AT495" s="18" t="s">
        <v>680</v>
      </c>
      <c r="AU495" s="18" t="s">
        <v>81</v>
      </c>
      <c r="AY495" s="18" t="s">
        <v>236</v>
      </c>
      <c r="BE495" s="228">
        <f>IF(N495="základní",J495,0)</f>
        <v>0</v>
      </c>
      <c r="BF495" s="228">
        <f>IF(N495="snížená",J495,0)</f>
        <v>0</v>
      </c>
      <c r="BG495" s="228">
        <f>IF(N495="zákl. přenesená",J495,0)</f>
        <v>0</v>
      </c>
      <c r="BH495" s="228">
        <f>IF(N495="sníž. přenesená",J495,0)</f>
        <v>0</v>
      </c>
      <c r="BI495" s="228">
        <f>IF(N495="nulová",J495,0)</f>
        <v>0</v>
      </c>
      <c r="BJ495" s="18" t="s">
        <v>79</v>
      </c>
      <c r="BK495" s="228">
        <f>ROUND(I495*H495,2)</f>
        <v>0</v>
      </c>
      <c r="BL495" s="18" t="s">
        <v>243</v>
      </c>
      <c r="BM495" s="18" t="s">
        <v>3474</v>
      </c>
    </row>
    <row r="496" s="1" customFormat="1">
      <c r="B496" s="39"/>
      <c r="C496" s="40"/>
      <c r="D496" s="229" t="s">
        <v>245</v>
      </c>
      <c r="E496" s="40"/>
      <c r="F496" s="230" t="s">
        <v>3473</v>
      </c>
      <c r="G496" s="40"/>
      <c r="H496" s="40"/>
      <c r="I496" s="144"/>
      <c r="J496" s="40"/>
      <c r="K496" s="40"/>
      <c r="L496" s="44"/>
      <c r="M496" s="231"/>
      <c r="N496" s="80"/>
      <c r="O496" s="80"/>
      <c r="P496" s="80"/>
      <c r="Q496" s="80"/>
      <c r="R496" s="80"/>
      <c r="S496" s="80"/>
      <c r="T496" s="81"/>
      <c r="AT496" s="18" t="s">
        <v>245</v>
      </c>
      <c r="AU496" s="18" t="s">
        <v>81</v>
      </c>
    </row>
    <row r="497" s="13" customFormat="1">
      <c r="B497" s="250"/>
      <c r="C497" s="251"/>
      <c r="D497" s="229" t="s">
        <v>249</v>
      </c>
      <c r="E497" s="252" t="s">
        <v>19</v>
      </c>
      <c r="F497" s="253" t="s">
        <v>3465</v>
      </c>
      <c r="G497" s="251"/>
      <c r="H497" s="252" t="s">
        <v>19</v>
      </c>
      <c r="I497" s="254"/>
      <c r="J497" s="251"/>
      <c r="K497" s="251"/>
      <c r="L497" s="255"/>
      <c r="M497" s="256"/>
      <c r="N497" s="257"/>
      <c r="O497" s="257"/>
      <c r="P497" s="257"/>
      <c r="Q497" s="257"/>
      <c r="R497" s="257"/>
      <c r="S497" s="257"/>
      <c r="T497" s="258"/>
      <c r="AT497" s="259" t="s">
        <v>249</v>
      </c>
      <c r="AU497" s="259" t="s">
        <v>81</v>
      </c>
      <c r="AV497" s="13" t="s">
        <v>79</v>
      </c>
      <c r="AW497" s="13" t="s">
        <v>33</v>
      </c>
      <c r="AX497" s="13" t="s">
        <v>72</v>
      </c>
      <c r="AY497" s="259" t="s">
        <v>236</v>
      </c>
    </row>
    <row r="498" s="13" customFormat="1">
      <c r="B498" s="250"/>
      <c r="C498" s="251"/>
      <c r="D498" s="229" t="s">
        <v>249</v>
      </c>
      <c r="E498" s="252" t="s">
        <v>19</v>
      </c>
      <c r="F498" s="253" t="s">
        <v>3219</v>
      </c>
      <c r="G498" s="251"/>
      <c r="H498" s="252" t="s">
        <v>19</v>
      </c>
      <c r="I498" s="254"/>
      <c r="J498" s="251"/>
      <c r="K498" s="251"/>
      <c r="L498" s="255"/>
      <c r="M498" s="256"/>
      <c r="N498" s="257"/>
      <c r="O498" s="257"/>
      <c r="P498" s="257"/>
      <c r="Q498" s="257"/>
      <c r="R498" s="257"/>
      <c r="S498" s="257"/>
      <c r="T498" s="258"/>
      <c r="AT498" s="259" t="s">
        <v>249</v>
      </c>
      <c r="AU498" s="259" t="s">
        <v>81</v>
      </c>
      <c r="AV498" s="13" t="s">
        <v>79</v>
      </c>
      <c r="AW498" s="13" t="s">
        <v>33</v>
      </c>
      <c r="AX498" s="13" t="s">
        <v>72</v>
      </c>
      <c r="AY498" s="259" t="s">
        <v>236</v>
      </c>
    </row>
    <row r="499" s="12" customFormat="1">
      <c r="B499" s="233"/>
      <c r="C499" s="234"/>
      <c r="D499" s="229" t="s">
        <v>249</v>
      </c>
      <c r="E499" s="235" t="s">
        <v>19</v>
      </c>
      <c r="F499" s="236" t="s">
        <v>3471</v>
      </c>
      <c r="G499" s="234"/>
      <c r="H499" s="237">
        <v>1</v>
      </c>
      <c r="I499" s="238"/>
      <c r="J499" s="234"/>
      <c r="K499" s="234"/>
      <c r="L499" s="239"/>
      <c r="M499" s="240"/>
      <c r="N499" s="241"/>
      <c r="O499" s="241"/>
      <c r="P499" s="241"/>
      <c r="Q499" s="241"/>
      <c r="R499" s="241"/>
      <c r="S499" s="241"/>
      <c r="T499" s="242"/>
      <c r="AT499" s="243" t="s">
        <v>249</v>
      </c>
      <c r="AU499" s="243" t="s">
        <v>81</v>
      </c>
      <c r="AV499" s="12" t="s">
        <v>81</v>
      </c>
      <c r="AW499" s="12" t="s">
        <v>33</v>
      </c>
      <c r="AX499" s="12" t="s">
        <v>72</v>
      </c>
      <c r="AY499" s="243" t="s">
        <v>236</v>
      </c>
    </row>
    <row r="500" s="12" customFormat="1">
      <c r="B500" s="233"/>
      <c r="C500" s="234"/>
      <c r="D500" s="229" t="s">
        <v>249</v>
      </c>
      <c r="E500" s="234"/>
      <c r="F500" s="236" t="s">
        <v>3452</v>
      </c>
      <c r="G500" s="234"/>
      <c r="H500" s="237">
        <v>1.0149999999999999</v>
      </c>
      <c r="I500" s="238"/>
      <c r="J500" s="234"/>
      <c r="K500" s="234"/>
      <c r="L500" s="239"/>
      <c r="M500" s="240"/>
      <c r="N500" s="241"/>
      <c r="O500" s="241"/>
      <c r="P500" s="241"/>
      <c r="Q500" s="241"/>
      <c r="R500" s="241"/>
      <c r="S500" s="241"/>
      <c r="T500" s="242"/>
      <c r="AT500" s="243" t="s">
        <v>249</v>
      </c>
      <c r="AU500" s="243" t="s">
        <v>81</v>
      </c>
      <c r="AV500" s="12" t="s">
        <v>81</v>
      </c>
      <c r="AW500" s="12" t="s">
        <v>4</v>
      </c>
      <c r="AX500" s="12" t="s">
        <v>79</v>
      </c>
      <c r="AY500" s="243" t="s">
        <v>236</v>
      </c>
    </row>
    <row r="501" s="1" customFormat="1" ht="16.5" customHeight="1">
      <c r="B501" s="39"/>
      <c r="C501" s="217" t="s">
        <v>655</v>
      </c>
      <c r="D501" s="217" t="s">
        <v>238</v>
      </c>
      <c r="E501" s="218" t="s">
        <v>3475</v>
      </c>
      <c r="F501" s="219" t="s">
        <v>3476</v>
      </c>
      <c r="G501" s="220" t="s">
        <v>276</v>
      </c>
      <c r="H501" s="221">
        <v>1</v>
      </c>
      <c r="I501" s="222"/>
      <c r="J501" s="223">
        <f>ROUND(I501*H501,2)</f>
        <v>0</v>
      </c>
      <c r="K501" s="219" t="s">
        <v>19</v>
      </c>
      <c r="L501" s="44"/>
      <c r="M501" s="224" t="s">
        <v>19</v>
      </c>
      <c r="N501" s="225" t="s">
        <v>43</v>
      </c>
      <c r="O501" s="80"/>
      <c r="P501" s="226">
        <f>O501*H501</f>
        <v>0</v>
      </c>
      <c r="Q501" s="226">
        <v>0</v>
      </c>
      <c r="R501" s="226">
        <f>Q501*H501</f>
        <v>0</v>
      </c>
      <c r="S501" s="226">
        <v>0</v>
      </c>
      <c r="T501" s="227">
        <f>S501*H501</f>
        <v>0</v>
      </c>
      <c r="AR501" s="18" t="s">
        <v>243</v>
      </c>
      <c r="AT501" s="18" t="s">
        <v>238</v>
      </c>
      <c r="AU501" s="18" t="s">
        <v>81</v>
      </c>
      <c r="AY501" s="18" t="s">
        <v>236</v>
      </c>
      <c r="BE501" s="228">
        <f>IF(N501="základní",J501,0)</f>
        <v>0</v>
      </c>
      <c r="BF501" s="228">
        <f>IF(N501="snížená",J501,0)</f>
        <v>0</v>
      </c>
      <c r="BG501" s="228">
        <f>IF(N501="zákl. přenesená",J501,0)</f>
        <v>0</v>
      </c>
      <c r="BH501" s="228">
        <f>IF(N501="sníž. přenesená",J501,0)</f>
        <v>0</v>
      </c>
      <c r="BI501" s="228">
        <f>IF(N501="nulová",J501,0)</f>
        <v>0</v>
      </c>
      <c r="BJ501" s="18" t="s">
        <v>79</v>
      </c>
      <c r="BK501" s="228">
        <f>ROUND(I501*H501,2)</f>
        <v>0</v>
      </c>
      <c r="BL501" s="18" t="s">
        <v>243</v>
      </c>
      <c r="BM501" s="18" t="s">
        <v>3477</v>
      </c>
    </row>
    <row r="502" s="1" customFormat="1">
      <c r="B502" s="39"/>
      <c r="C502" s="40"/>
      <c r="D502" s="229" t="s">
        <v>245</v>
      </c>
      <c r="E502" s="40"/>
      <c r="F502" s="230" t="s">
        <v>3478</v>
      </c>
      <c r="G502" s="40"/>
      <c r="H502" s="40"/>
      <c r="I502" s="144"/>
      <c r="J502" s="40"/>
      <c r="K502" s="40"/>
      <c r="L502" s="44"/>
      <c r="M502" s="231"/>
      <c r="N502" s="80"/>
      <c r="O502" s="80"/>
      <c r="P502" s="80"/>
      <c r="Q502" s="80"/>
      <c r="R502" s="80"/>
      <c r="S502" s="80"/>
      <c r="T502" s="81"/>
      <c r="AT502" s="18" t="s">
        <v>245</v>
      </c>
      <c r="AU502" s="18" t="s">
        <v>81</v>
      </c>
    </row>
    <row r="503" s="13" customFormat="1">
      <c r="B503" s="250"/>
      <c r="C503" s="251"/>
      <c r="D503" s="229" t="s">
        <v>249</v>
      </c>
      <c r="E503" s="252" t="s">
        <v>19</v>
      </c>
      <c r="F503" s="253" t="s">
        <v>3228</v>
      </c>
      <c r="G503" s="251"/>
      <c r="H503" s="252" t="s">
        <v>19</v>
      </c>
      <c r="I503" s="254"/>
      <c r="J503" s="251"/>
      <c r="K503" s="251"/>
      <c r="L503" s="255"/>
      <c r="M503" s="256"/>
      <c r="N503" s="257"/>
      <c r="O503" s="257"/>
      <c r="P503" s="257"/>
      <c r="Q503" s="257"/>
      <c r="R503" s="257"/>
      <c r="S503" s="257"/>
      <c r="T503" s="258"/>
      <c r="AT503" s="259" t="s">
        <v>249</v>
      </c>
      <c r="AU503" s="259" t="s">
        <v>81</v>
      </c>
      <c r="AV503" s="13" t="s">
        <v>79</v>
      </c>
      <c r="AW503" s="13" t="s">
        <v>33</v>
      </c>
      <c r="AX503" s="13" t="s">
        <v>72</v>
      </c>
      <c r="AY503" s="259" t="s">
        <v>236</v>
      </c>
    </row>
    <row r="504" s="12" customFormat="1">
      <c r="B504" s="233"/>
      <c r="C504" s="234"/>
      <c r="D504" s="229" t="s">
        <v>249</v>
      </c>
      <c r="E504" s="235" t="s">
        <v>19</v>
      </c>
      <c r="F504" s="236" t="s">
        <v>3479</v>
      </c>
      <c r="G504" s="234"/>
      <c r="H504" s="237">
        <v>1</v>
      </c>
      <c r="I504" s="238"/>
      <c r="J504" s="234"/>
      <c r="K504" s="234"/>
      <c r="L504" s="239"/>
      <c r="M504" s="240"/>
      <c r="N504" s="241"/>
      <c r="O504" s="241"/>
      <c r="P504" s="241"/>
      <c r="Q504" s="241"/>
      <c r="R504" s="241"/>
      <c r="S504" s="241"/>
      <c r="T504" s="242"/>
      <c r="AT504" s="243" t="s">
        <v>249</v>
      </c>
      <c r="AU504" s="243" t="s">
        <v>81</v>
      </c>
      <c r="AV504" s="12" t="s">
        <v>81</v>
      </c>
      <c r="AW504" s="12" t="s">
        <v>33</v>
      </c>
      <c r="AX504" s="12" t="s">
        <v>72</v>
      </c>
      <c r="AY504" s="243" t="s">
        <v>236</v>
      </c>
    </row>
    <row r="505" s="1" customFormat="1" ht="16.5" customHeight="1">
      <c r="B505" s="39"/>
      <c r="C505" s="260" t="s">
        <v>664</v>
      </c>
      <c r="D505" s="260" t="s">
        <v>680</v>
      </c>
      <c r="E505" s="261" t="s">
        <v>3480</v>
      </c>
      <c r="F505" s="262" t="s">
        <v>3481</v>
      </c>
      <c r="G505" s="263" t="s">
        <v>318</v>
      </c>
      <c r="H505" s="264">
        <v>0.55000000000000004</v>
      </c>
      <c r="I505" s="265"/>
      <c r="J505" s="266">
        <f>ROUND(I505*H505,2)</f>
        <v>0</v>
      </c>
      <c r="K505" s="262" t="s">
        <v>242</v>
      </c>
      <c r="L505" s="267"/>
      <c r="M505" s="268" t="s">
        <v>19</v>
      </c>
      <c r="N505" s="269" t="s">
        <v>43</v>
      </c>
      <c r="O505" s="80"/>
      <c r="P505" s="226">
        <f>O505*H505</f>
        <v>0</v>
      </c>
      <c r="Q505" s="226">
        <v>0.0026700000000000001</v>
      </c>
      <c r="R505" s="226">
        <f>Q505*H505</f>
        <v>0.0014685000000000002</v>
      </c>
      <c r="S505" s="226">
        <v>0</v>
      </c>
      <c r="T505" s="227">
        <f>S505*H505</f>
        <v>0</v>
      </c>
      <c r="AR505" s="18" t="s">
        <v>305</v>
      </c>
      <c r="AT505" s="18" t="s">
        <v>680</v>
      </c>
      <c r="AU505" s="18" t="s">
        <v>81</v>
      </c>
      <c r="AY505" s="18" t="s">
        <v>236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79</v>
      </c>
      <c r="BK505" s="228">
        <f>ROUND(I505*H505,2)</f>
        <v>0</v>
      </c>
      <c r="BL505" s="18" t="s">
        <v>243</v>
      </c>
      <c r="BM505" s="18" t="s">
        <v>3482</v>
      </c>
    </row>
    <row r="506" s="1" customFormat="1">
      <c r="B506" s="39"/>
      <c r="C506" s="40"/>
      <c r="D506" s="229" t="s">
        <v>245</v>
      </c>
      <c r="E506" s="40"/>
      <c r="F506" s="230" t="s">
        <v>3481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245</v>
      </c>
      <c r="AU506" s="18" t="s">
        <v>81</v>
      </c>
    </row>
    <row r="507" s="13" customFormat="1">
      <c r="B507" s="250"/>
      <c r="C507" s="251"/>
      <c r="D507" s="229" t="s">
        <v>249</v>
      </c>
      <c r="E507" s="252" t="s">
        <v>19</v>
      </c>
      <c r="F507" s="253" t="s">
        <v>3228</v>
      </c>
      <c r="G507" s="251"/>
      <c r="H507" s="252" t="s">
        <v>19</v>
      </c>
      <c r="I507" s="254"/>
      <c r="J507" s="251"/>
      <c r="K507" s="251"/>
      <c r="L507" s="255"/>
      <c r="M507" s="256"/>
      <c r="N507" s="257"/>
      <c r="O507" s="257"/>
      <c r="P507" s="257"/>
      <c r="Q507" s="257"/>
      <c r="R507" s="257"/>
      <c r="S507" s="257"/>
      <c r="T507" s="258"/>
      <c r="AT507" s="259" t="s">
        <v>249</v>
      </c>
      <c r="AU507" s="259" t="s">
        <v>81</v>
      </c>
      <c r="AV507" s="13" t="s">
        <v>79</v>
      </c>
      <c r="AW507" s="13" t="s">
        <v>33</v>
      </c>
      <c r="AX507" s="13" t="s">
        <v>72</v>
      </c>
      <c r="AY507" s="259" t="s">
        <v>236</v>
      </c>
    </row>
    <row r="508" s="12" customFormat="1">
      <c r="B508" s="233"/>
      <c r="C508" s="234"/>
      <c r="D508" s="229" t="s">
        <v>249</v>
      </c>
      <c r="E508" s="235" t="s">
        <v>19</v>
      </c>
      <c r="F508" s="236" t="s">
        <v>3483</v>
      </c>
      <c r="G508" s="234"/>
      <c r="H508" s="237">
        <v>0.55000000000000004</v>
      </c>
      <c r="I508" s="238"/>
      <c r="J508" s="234"/>
      <c r="K508" s="234"/>
      <c r="L508" s="239"/>
      <c r="M508" s="240"/>
      <c r="N508" s="241"/>
      <c r="O508" s="241"/>
      <c r="P508" s="241"/>
      <c r="Q508" s="241"/>
      <c r="R508" s="241"/>
      <c r="S508" s="241"/>
      <c r="T508" s="242"/>
      <c r="AT508" s="243" t="s">
        <v>249</v>
      </c>
      <c r="AU508" s="243" t="s">
        <v>81</v>
      </c>
      <c r="AV508" s="12" t="s">
        <v>81</v>
      </c>
      <c r="AW508" s="12" t="s">
        <v>33</v>
      </c>
      <c r="AX508" s="12" t="s">
        <v>72</v>
      </c>
      <c r="AY508" s="243" t="s">
        <v>236</v>
      </c>
    </row>
    <row r="509" s="1" customFormat="1" ht="16.5" customHeight="1">
      <c r="B509" s="39"/>
      <c r="C509" s="217" t="s">
        <v>1204</v>
      </c>
      <c r="D509" s="217" t="s">
        <v>238</v>
      </c>
      <c r="E509" s="218" t="s">
        <v>3484</v>
      </c>
      <c r="F509" s="219" t="s">
        <v>3485</v>
      </c>
      <c r="G509" s="220" t="s">
        <v>276</v>
      </c>
      <c r="H509" s="221">
        <v>1</v>
      </c>
      <c r="I509" s="222"/>
      <c r="J509" s="223">
        <f>ROUND(I509*H509,2)</f>
        <v>0</v>
      </c>
      <c r="K509" s="219" t="s">
        <v>19</v>
      </c>
      <c r="L509" s="44"/>
      <c r="M509" s="224" t="s">
        <v>19</v>
      </c>
      <c r="N509" s="225" t="s">
        <v>43</v>
      </c>
      <c r="O509" s="80"/>
      <c r="P509" s="226">
        <f>O509*H509</f>
        <v>0</v>
      </c>
      <c r="Q509" s="226">
        <v>0</v>
      </c>
      <c r="R509" s="226">
        <f>Q509*H509</f>
        <v>0</v>
      </c>
      <c r="S509" s="226">
        <v>0</v>
      </c>
      <c r="T509" s="227">
        <f>S509*H509</f>
        <v>0</v>
      </c>
      <c r="AR509" s="18" t="s">
        <v>243</v>
      </c>
      <c r="AT509" s="18" t="s">
        <v>238</v>
      </c>
      <c r="AU509" s="18" t="s">
        <v>81</v>
      </c>
      <c r="AY509" s="18" t="s">
        <v>236</v>
      </c>
      <c r="BE509" s="228">
        <f>IF(N509="základní",J509,0)</f>
        <v>0</v>
      </c>
      <c r="BF509" s="228">
        <f>IF(N509="snížená",J509,0)</f>
        <v>0</v>
      </c>
      <c r="BG509" s="228">
        <f>IF(N509="zákl. přenesená",J509,0)</f>
        <v>0</v>
      </c>
      <c r="BH509" s="228">
        <f>IF(N509="sníž. přenesená",J509,0)</f>
        <v>0</v>
      </c>
      <c r="BI509" s="228">
        <f>IF(N509="nulová",J509,0)</f>
        <v>0</v>
      </c>
      <c r="BJ509" s="18" t="s">
        <v>79</v>
      </c>
      <c r="BK509" s="228">
        <f>ROUND(I509*H509,2)</f>
        <v>0</v>
      </c>
      <c r="BL509" s="18" t="s">
        <v>243</v>
      </c>
      <c r="BM509" s="18" t="s">
        <v>3486</v>
      </c>
    </row>
    <row r="510" s="1" customFormat="1">
      <c r="B510" s="39"/>
      <c r="C510" s="40"/>
      <c r="D510" s="229" t="s">
        <v>245</v>
      </c>
      <c r="E510" s="40"/>
      <c r="F510" s="230" t="s">
        <v>3485</v>
      </c>
      <c r="G510" s="40"/>
      <c r="H510" s="40"/>
      <c r="I510" s="144"/>
      <c r="J510" s="40"/>
      <c r="K510" s="40"/>
      <c r="L510" s="44"/>
      <c r="M510" s="231"/>
      <c r="N510" s="80"/>
      <c r="O510" s="80"/>
      <c r="P510" s="80"/>
      <c r="Q510" s="80"/>
      <c r="R510" s="80"/>
      <c r="S510" s="80"/>
      <c r="T510" s="81"/>
      <c r="AT510" s="18" t="s">
        <v>245</v>
      </c>
      <c r="AU510" s="18" t="s">
        <v>81</v>
      </c>
    </row>
    <row r="511" s="1" customFormat="1">
      <c r="B511" s="39"/>
      <c r="C511" s="40"/>
      <c r="D511" s="229" t="s">
        <v>247</v>
      </c>
      <c r="E511" s="40"/>
      <c r="F511" s="232" t="s">
        <v>3487</v>
      </c>
      <c r="G511" s="40"/>
      <c r="H511" s="40"/>
      <c r="I511" s="144"/>
      <c r="J511" s="40"/>
      <c r="K511" s="40"/>
      <c r="L511" s="44"/>
      <c r="M511" s="231"/>
      <c r="N511" s="80"/>
      <c r="O511" s="80"/>
      <c r="P511" s="80"/>
      <c r="Q511" s="80"/>
      <c r="R511" s="80"/>
      <c r="S511" s="80"/>
      <c r="T511" s="81"/>
      <c r="AT511" s="18" t="s">
        <v>247</v>
      </c>
      <c r="AU511" s="18" t="s">
        <v>81</v>
      </c>
    </row>
    <row r="512" s="13" customFormat="1">
      <c r="B512" s="250"/>
      <c r="C512" s="251"/>
      <c r="D512" s="229" t="s">
        <v>249</v>
      </c>
      <c r="E512" s="252" t="s">
        <v>19</v>
      </c>
      <c r="F512" s="253" t="s">
        <v>3488</v>
      </c>
      <c r="G512" s="251"/>
      <c r="H512" s="252" t="s">
        <v>19</v>
      </c>
      <c r="I512" s="254"/>
      <c r="J512" s="251"/>
      <c r="K512" s="251"/>
      <c r="L512" s="255"/>
      <c r="M512" s="256"/>
      <c r="N512" s="257"/>
      <c r="O512" s="257"/>
      <c r="P512" s="257"/>
      <c r="Q512" s="257"/>
      <c r="R512" s="257"/>
      <c r="S512" s="257"/>
      <c r="T512" s="258"/>
      <c r="AT512" s="259" t="s">
        <v>249</v>
      </c>
      <c r="AU512" s="259" t="s">
        <v>81</v>
      </c>
      <c r="AV512" s="13" t="s">
        <v>79</v>
      </c>
      <c r="AW512" s="13" t="s">
        <v>33</v>
      </c>
      <c r="AX512" s="13" t="s">
        <v>72</v>
      </c>
      <c r="AY512" s="259" t="s">
        <v>236</v>
      </c>
    </row>
    <row r="513" s="13" customFormat="1">
      <c r="B513" s="250"/>
      <c r="C513" s="251"/>
      <c r="D513" s="229" t="s">
        <v>249</v>
      </c>
      <c r="E513" s="252" t="s">
        <v>19</v>
      </c>
      <c r="F513" s="253" t="s">
        <v>3219</v>
      </c>
      <c r="G513" s="251"/>
      <c r="H513" s="252" t="s">
        <v>19</v>
      </c>
      <c r="I513" s="254"/>
      <c r="J513" s="251"/>
      <c r="K513" s="251"/>
      <c r="L513" s="255"/>
      <c r="M513" s="256"/>
      <c r="N513" s="257"/>
      <c r="O513" s="257"/>
      <c r="P513" s="257"/>
      <c r="Q513" s="257"/>
      <c r="R513" s="257"/>
      <c r="S513" s="257"/>
      <c r="T513" s="258"/>
      <c r="AT513" s="259" t="s">
        <v>249</v>
      </c>
      <c r="AU513" s="259" t="s">
        <v>81</v>
      </c>
      <c r="AV513" s="13" t="s">
        <v>79</v>
      </c>
      <c r="AW513" s="13" t="s">
        <v>33</v>
      </c>
      <c r="AX513" s="13" t="s">
        <v>72</v>
      </c>
      <c r="AY513" s="259" t="s">
        <v>236</v>
      </c>
    </row>
    <row r="514" s="12" customFormat="1">
      <c r="B514" s="233"/>
      <c r="C514" s="234"/>
      <c r="D514" s="229" t="s">
        <v>249</v>
      </c>
      <c r="E514" s="235" t="s">
        <v>19</v>
      </c>
      <c r="F514" s="236" t="s">
        <v>3489</v>
      </c>
      <c r="G514" s="234"/>
      <c r="H514" s="237">
        <v>1</v>
      </c>
      <c r="I514" s="238"/>
      <c r="J514" s="234"/>
      <c r="K514" s="234"/>
      <c r="L514" s="239"/>
      <c r="M514" s="240"/>
      <c r="N514" s="241"/>
      <c r="O514" s="241"/>
      <c r="P514" s="241"/>
      <c r="Q514" s="241"/>
      <c r="R514" s="241"/>
      <c r="S514" s="241"/>
      <c r="T514" s="242"/>
      <c r="AT514" s="243" t="s">
        <v>249</v>
      </c>
      <c r="AU514" s="243" t="s">
        <v>81</v>
      </c>
      <c r="AV514" s="12" t="s">
        <v>81</v>
      </c>
      <c r="AW514" s="12" t="s">
        <v>33</v>
      </c>
      <c r="AX514" s="12" t="s">
        <v>72</v>
      </c>
      <c r="AY514" s="243" t="s">
        <v>236</v>
      </c>
    </row>
    <row r="515" s="1" customFormat="1" ht="16.5" customHeight="1">
      <c r="B515" s="39"/>
      <c r="C515" s="217" t="s">
        <v>1027</v>
      </c>
      <c r="D515" s="217" t="s">
        <v>238</v>
      </c>
      <c r="E515" s="218" t="s">
        <v>3490</v>
      </c>
      <c r="F515" s="219" t="s">
        <v>3491</v>
      </c>
      <c r="G515" s="220" t="s">
        <v>276</v>
      </c>
      <c r="H515" s="221">
        <v>3</v>
      </c>
      <c r="I515" s="222"/>
      <c r="J515" s="223">
        <f>ROUND(I515*H515,2)</f>
        <v>0</v>
      </c>
      <c r="K515" s="219" t="s">
        <v>242</v>
      </c>
      <c r="L515" s="44"/>
      <c r="M515" s="224" t="s">
        <v>19</v>
      </c>
      <c r="N515" s="225" t="s">
        <v>43</v>
      </c>
      <c r="O515" s="80"/>
      <c r="P515" s="226">
        <f>O515*H515</f>
        <v>0</v>
      </c>
      <c r="Q515" s="226">
        <v>0.46009</v>
      </c>
      <c r="R515" s="226">
        <f>Q515*H515</f>
        <v>1.3802699999999999</v>
      </c>
      <c r="S515" s="226">
        <v>0</v>
      </c>
      <c r="T515" s="227">
        <f>S515*H515</f>
        <v>0</v>
      </c>
      <c r="AR515" s="18" t="s">
        <v>243</v>
      </c>
      <c r="AT515" s="18" t="s">
        <v>238</v>
      </c>
      <c r="AU515" s="18" t="s">
        <v>81</v>
      </c>
      <c r="AY515" s="18" t="s">
        <v>236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8" t="s">
        <v>79</v>
      </c>
      <c r="BK515" s="228">
        <f>ROUND(I515*H515,2)</f>
        <v>0</v>
      </c>
      <c r="BL515" s="18" t="s">
        <v>243</v>
      </c>
      <c r="BM515" s="18" t="s">
        <v>3492</v>
      </c>
    </row>
    <row r="516" s="1" customFormat="1">
      <c r="B516" s="39"/>
      <c r="C516" s="40"/>
      <c r="D516" s="229" t="s">
        <v>245</v>
      </c>
      <c r="E516" s="40"/>
      <c r="F516" s="230" t="s">
        <v>3493</v>
      </c>
      <c r="G516" s="40"/>
      <c r="H516" s="40"/>
      <c r="I516" s="144"/>
      <c r="J516" s="40"/>
      <c r="K516" s="40"/>
      <c r="L516" s="44"/>
      <c r="M516" s="231"/>
      <c r="N516" s="80"/>
      <c r="O516" s="80"/>
      <c r="P516" s="80"/>
      <c r="Q516" s="80"/>
      <c r="R516" s="80"/>
      <c r="S516" s="80"/>
      <c r="T516" s="81"/>
      <c r="AT516" s="18" t="s">
        <v>245</v>
      </c>
      <c r="AU516" s="18" t="s">
        <v>81</v>
      </c>
    </row>
    <row r="517" s="1" customFormat="1" ht="16.5" customHeight="1">
      <c r="B517" s="39"/>
      <c r="C517" s="217" t="s">
        <v>1211</v>
      </c>
      <c r="D517" s="217" t="s">
        <v>238</v>
      </c>
      <c r="E517" s="218" t="s">
        <v>3494</v>
      </c>
      <c r="F517" s="219" t="s">
        <v>3495</v>
      </c>
      <c r="G517" s="220" t="s">
        <v>318</v>
      </c>
      <c r="H517" s="221">
        <v>17</v>
      </c>
      <c r="I517" s="222"/>
      <c r="J517" s="223">
        <f>ROUND(I517*H517,2)</f>
        <v>0</v>
      </c>
      <c r="K517" s="219" t="s">
        <v>242</v>
      </c>
      <c r="L517" s="44"/>
      <c r="M517" s="224" t="s">
        <v>19</v>
      </c>
      <c r="N517" s="225" t="s">
        <v>43</v>
      </c>
      <c r="O517" s="80"/>
      <c r="P517" s="226">
        <f>O517*H517</f>
        <v>0</v>
      </c>
      <c r="Q517" s="226">
        <v>0</v>
      </c>
      <c r="R517" s="226">
        <f>Q517*H517</f>
        <v>0</v>
      </c>
      <c r="S517" s="226">
        <v>0</v>
      </c>
      <c r="T517" s="227">
        <f>S517*H517</f>
        <v>0</v>
      </c>
      <c r="AR517" s="18" t="s">
        <v>243</v>
      </c>
      <c r="AT517" s="18" t="s">
        <v>238</v>
      </c>
      <c r="AU517" s="18" t="s">
        <v>81</v>
      </c>
      <c r="AY517" s="18" t="s">
        <v>236</v>
      </c>
      <c r="BE517" s="228">
        <f>IF(N517="základní",J517,0)</f>
        <v>0</v>
      </c>
      <c r="BF517" s="228">
        <f>IF(N517="snížená",J517,0)</f>
        <v>0</v>
      </c>
      <c r="BG517" s="228">
        <f>IF(N517="zákl. přenesená",J517,0)</f>
        <v>0</v>
      </c>
      <c r="BH517" s="228">
        <f>IF(N517="sníž. přenesená",J517,0)</f>
        <v>0</v>
      </c>
      <c r="BI517" s="228">
        <f>IF(N517="nulová",J517,0)</f>
        <v>0</v>
      </c>
      <c r="BJ517" s="18" t="s">
        <v>79</v>
      </c>
      <c r="BK517" s="228">
        <f>ROUND(I517*H517,2)</f>
        <v>0</v>
      </c>
      <c r="BL517" s="18" t="s">
        <v>243</v>
      </c>
      <c r="BM517" s="18" t="s">
        <v>3496</v>
      </c>
    </row>
    <row r="518" s="1" customFormat="1">
      <c r="B518" s="39"/>
      <c r="C518" s="40"/>
      <c r="D518" s="229" t="s">
        <v>245</v>
      </c>
      <c r="E518" s="40"/>
      <c r="F518" s="230" t="s">
        <v>3497</v>
      </c>
      <c r="G518" s="40"/>
      <c r="H518" s="40"/>
      <c r="I518" s="144"/>
      <c r="J518" s="40"/>
      <c r="K518" s="40"/>
      <c r="L518" s="44"/>
      <c r="M518" s="231"/>
      <c r="N518" s="80"/>
      <c r="O518" s="80"/>
      <c r="P518" s="80"/>
      <c r="Q518" s="80"/>
      <c r="R518" s="80"/>
      <c r="S518" s="80"/>
      <c r="T518" s="81"/>
      <c r="AT518" s="18" t="s">
        <v>245</v>
      </c>
      <c r="AU518" s="18" t="s">
        <v>81</v>
      </c>
    </row>
    <row r="519" s="13" customFormat="1">
      <c r="B519" s="250"/>
      <c r="C519" s="251"/>
      <c r="D519" s="229" t="s">
        <v>249</v>
      </c>
      <c r="E519" s="252" t="s">
        <v>19</v>
      </c>
      <c r="F519" s="253" t="s">
        <v>3364</v>
      </c>
      <c r="G519" s="251"/>
      <c r="H519" s="252" t="s">
        <v>19</v>
      </c>
      <c r="I519" s="254"/>
      <c r="J519" s="251"/>
      <c r="K519" s="251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249</v>
      </c>
      <c r="AU519" s="259" t="s">
        <v>81</v>
      </c>
      <c r="AV519" s="13" t="s">
        <v>79</v>
      </c>
      <c r="AW519" s="13" t="s">
        <v>33</v>
      </c>
      <c r="AX519" s="13" t="s">
        <v>72</v>
      </c>
      <c r="AY519" s="259" t="s">
        <v>236</v>
      </c>
    </row>
    <row r="520" s="13" customFormat="1">
      <c r="B520" s="250"/>
      <c r="C520" s="251"/>
      <c r="D520" s="229" t="s">
        <v>249</v>
      </c>
      <c r="E520" s="252" t="s">
        <v>19</v>
      </c>
      <c r="F520" s="253" t="s">
        <v>3219</v>
      </c>
      <c r="G520" s="251"/>
      <c r="H520" s="252" t="s">
        <v>19</v>
      </c>
      <c r="I520" s="254"/>
      <c r="J520" s="251"/>
      <c r="K520" s="251"/>
      <c r="L520" s="255"/>
      <c r="M520" s="256"/>
      <c r="N520" s="257"/>
      <c r="O520" s="257"/>
      <c r="P520" s="257"/>
      <c r="Q520" s="257"/>
      <c r="R520" s="257"/>
      <c r="S520" s="257"/>
      <c r="T520" s="258"/>
      <c r="AT520" s="259" t="s">
        <v>249</v>
      </c>
      <c r="AU520" s="259" t="s">
        <v>81</v>
      </c>
      <c r="AV520" s="13" t="s">
        <v>79</v>
      </c>
      <c r="AW520" s="13" t="s">
        <v>33</v>
      </c>
      <c r="AX520" s="13" t="s">
        <v>72</v>
      </c>
      <c r="AY520" s="259" t="s">
        <v>236</v>
      </c>
    </row>
    <row r="521" s="12" customFormat="1">
      <c r="B521" s="233"/>
      <c r="C521" s="234"/>
      <c r="D521" s="229" t="s">
        <v>249</v>
      </c>
      <c r="E521" s="235" t="s">
        <v>19</v>
      </c>
      <c r="F521" s="236" t="s">
        <v>3498</v>
      </c>
      <c r="G521" s="234"/>
      <c r="H521" s="237">
        <v>17</v>
      </c>
      <c r="I521" s="238"/>
      <c r="J521" s="234"/>
      <c r="K521" s="234"/>
      <c r="L521" s="239"/>
      <c r="M521" s="240"/>
      <c r="N521" s="241"/>
      <c r="O521" s="241"/>
      <c r="P521" s="241"/>
      <c r="Q521" s="241"/>
      <c r="R521" s="241"/>
      <c r="S521" s="241"/>
      <c r="T521" s="242"/>
      <c r="AT521" s="243" t="s">
        <v>249</v>
      </c>
      <c r="AU521" s="243" t="s">
        <v>81</v>
      </c>
      <c r="AV521" s="12" t="s">
        <v>81</v>
      </c>
      <c r="AW521" s="12" t="s">
        <v>33</v>
      </c>
      <c r="AX521" s="12" t="s">
        <v>72</v>
      </c>
      <c r="AY521" s="243" t="s">
        <v>236</v>
      </c>
    </row>
    <row r="522" s="1" customFormat="1" ht="16.5" customHeight="1">
      <c r="B522" s="39"/>
      <c r="C522" s="217" t="s">
        <v>687</v>
      </c>
      <c r="D522" s="217" t="s">
        <v>238</v>
      </c>
      <c r="E522" s="218" t="s">
        <v>3499</v>
      </c>
      <c r="F522" s="219" t="s">
        <v>3500</v>
      </c>
      <c r="G522" s="220" t="s">
        <v>318</v>
      </c>
      <c r="H522" s="221">
        <v>13.199999999999999</v>
      </c>
      <c r="I522" s="222"/>
      <c r="J522" s="223">
        <f>ROUND(I522*H522,2)</f>
        <v>0</v>
      </c>
      <c r="K522" s="219" t="s">
        <v>242</v>
      </c>
      <c r="L522" s="44"/>
      <c r="M522" s="224" t="s">
        <v>19</v>
      </c>
      <c r="N522" s="225" t="s">
        <v>43</v>
      </c>
      <c r="O522" s="80"/>
      <c r="P522" s="226">
        <f>O522*H522</f>
        <v>0</v>
      </c>
      <c r="Q522" s="226">
        <v>0</v>
      </c>
      <c r="R522" s="226">
        <f>Q522*H522</f>
        <v>0</v>
      </c>
      <c r="S522" s="226">
        <v>0</v>
      </c>
      <c r="T522" s="227">
        <f>S522*H522</f>
        <v>0</v>
      </c>
      <c r="AR522" s="18" t="s">
        <v>243</v>
      </c>
      <c r="AT522" s="18" t="s">
        <v>238</v>
      </c>
      <c r="AU522" s="18" t="s">
        <v>81</v>
      </c>
      <c r="AY522" s="18" t="s">
        <v>236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79</v>
      </c>
      <c r="BK522" s="228">
        <f>ROUND(I522*H522,2)</f>
        <v>0</v>
      </c>
      <c r="BL522" s="18" t="s">
        <v>243</v>
      </c>
      <c r="BM522" s="18" t="s">
        <v>3501</v>
      </c>
    </row>
    <row r="523" s="1" customFormat="1">
      <c r="B523" s="39"/>
      <c r="C523" s="40"/>
      <c r="D523" s="229" t="s">
        <v>245</v>
      </c>
      <c r="E523" s="40"/>
      <c r="F523" s="230" t="s">
        <v>3502</v>
      </c>
      <c r="G523" s="40"/>
      <c r="H523" s="40"/>
      <c r="I523" s="144"/>
      <c r="J523" s="40"/>
      <c r="K523" s="40"/>
      <c r="L523" s="44"/>
      <c r="M523" s="231"/>
      <c r="N523" s="80"/>
      <c r="O523" s="80"/>
      <c r="P523" s="80"/>
      <c r="Q523" s="80"/>
      <c r="R523" s="80"/>
      <c r="S523" s="80"/>
      <c r="T523" s="81"/>
      <c r="AT523" s="18" t="s">
        <v>245</v>
      </c>
      <c r="AU523" s="18" t="s">
        <v>81</v>
      </c>
    </row>
    <row r="524" s="13" customFormat="1">
      <c r="B524" s="250"/>
      <c r="C524" s="251"/>
      <c r="D524" s="229" t="s">
        <v>249</v>
      </c>
      <c r="E524" s="252" t="s">
        <v>19</v>
      </c>
      <c r="F524" s="253" t="s">
        <v>3366</v>
      </c>
      <c r="G524" s="251"/>
      <c r="H524" s="252" t="s">
        <v>19</v>
      </c>
      <c r="I524" s="254"/>
      <c r="J524" s="251"/>
      <c r="K524" s="251"/>
      <c r="L524" s="255"/>
      <c r="M524" s="256"/>
      <c r="N524" s="257"/>
      <c r="O524" s="257"/>
      <c r="P524" s="257"/>
      <c r="Q524" s="257"/>
      <c r="R524" s="257"/>
      <c r="S524" s="257"/>
      <c r="T524" s="258"/>
      <c r="AT524" s="259" t="s">
        <v>249</v>
      </c>
      <c r="AU524" s="259" t="s">
        <v>81</v>
      </c>
      <c r="AV524" s="13" t="s">
        <v>79</v>
      </c>
      <c r="AW524" s="13" t="s">
        <v>33</v>
      </c>
      <c r="AX524" s="13" t="s">
        <v>72</v>
      </c>
      <c r="AY524" s="259" t="s">
        <v>236</v>
      </c>
    </row>
    <row r="525" s="13" customFormat="1">
      <c r="B525" s="250"/>
      <c r="C525" s="251"/>
      <c r="D525" s="229" t="s">
        <v>249</v>
      </c>
      <c r="E525" s="252" t="s">
        <v>19</v>
      </c>
      <c r="F525" s="253" t="s">
        <v>3228</v>
      </c>
      <c r="G525" s="251"/>
      <c r="H525" s="252" t="s">
        <v>19</v>
      </c>
      <c r="I525" s="254"/>
      <c r="J525" s="251"/>
      <c r="K525" s="251"/>
      <c r="L525" s="255"/>
      <c r="M525" s="256"/>
      <c r="N525" s="257"/>
      <c r="O525" s="257"/>
      <c r="P525" s="257"/>
      <c r="Q525" s="257"/>
      <c r="R525" s="257"/>
      <c r="S525" s="257"/>
      <c r="T525" s="258"/>
      <c r="AT525" s="259" t="s">
        <v>249</v>
      </c>
      <c r="AU525" s="259" t="s">
        <v>81</v>
      </c>
      <c r="AV525" s="13" t="s">
        <v>79</v>
      </c>
      <c r="AW525" s="13" t="s">
        <v>33</v>
      </c>
      <c r="AX525" s="13" t="s">
        <v>72</v>
      </c>
      <c r="AY525" s="259" t="s">
        <v>236</v>
      </c>
    </row>
    <row r="526" s="12" customFormat="1">
      <c r="B526" s="233"/>
      <c r="C526" s="234"/>
      <c r="D526" s="229" t="s">
        <v>249</v>
      </c>
      <c r="E526" s="235" t="s">
        <v>19</v>
      </c>
      <c r="F526" s="236" t="s">
        <v>3503</v>
      </c>
      <c r="G526" s="234"/>
      <c r="H526" s="237">
        <v>13.199999999999999</v>
      </c>
      <c r="I526" s="238"/>
      <c r="J526" s="234"/>
      <c r="K526" s="234"/>
      <c r="L526" s="239"/>
      <c r="M526" s="240"/>
      <c r="N526" s="241"/>
      <c r="O526" s="241"/>
      <c r="P526" s="241"/>
      <c r="Q526" s="241"/>
      <c r="R526" s="241"/>
      <c r="S526" s="241"/>
      <c r="T526" s="242"/>
      <c r="AT526" s="243" t="s">
        <v>249</v>
      </c>
      <c r="AU526" s="243" t="s">
        <v>81</v>
      </c>
      <c r="AV526" s="12" t="s">
        <v>81</v>
      </c>
      <c r="AW526" s="12" t="s">
        <v>33</v>
      </c>
      <c r="AX526" s="12" t="s">
        <v>72</v>
      </c>
      <c r="AY526" s="243" t="s">
        <v>236</v>
      </c>
    </row>
    <row r="527" s="1" customFormat="1" ht="16.5" customHeight="1">
      <c r="B527" s="39"/>
      <c r="C527" s="217" t="s">
        <v>1378</v>
      </c>
      <c r="D527" s="217" t="s">
        <v>238</v>
      </c>
      <c r="E527" s="218" t="s">
        <v>3504</v>
      </c>
      <c r="F527" s="219" t="s">
        <v>3505</v>
      </c>
      <c r="G527" s="220" t="s">
        <v>276</v>
      </c>
      <c r="H527" s="221">
        <v>2</v>
      </c>
      <c r="I527" s="222"/>
      <c r="J527" s="223">
        <f>ROUND(I527*H527,2)</f>
        <v>0</v>
      </c>
      <c r="K527" s="219" t="s">
        <v>242</v>
      </c>
      <c r="L527" s="44"/>
      <c r="M527" s="224" t="s">
        <v>19</v>
      </c>
      <c r="N527" s="225" t="s">
        <v>43</v>
      </c>
      <c r="O527" s="80"/>
      <c r="P527" s="226">
        <f>O527*H527</f>
        <v>0</v>
      </c>
      <c r="Q527" s="226">
        <v>0.47166000000000002</v>
      </c>
      <c r="R527" s="226">
        <f>Q527*H527</f>
        <v>0.94332000000000005</v>
      </c>
      <c r="S527" s="226">
        <v>0</v>
      </c>
      <c r="T527" s="227">
        <f>S527*H527</f>
        <v>0</v>
      </c>
      <c r="AR527" s="18" t="s">
        <v>243</v>
      </c>
      <c r="AT527" s="18" t="s">
        <v>238</v>
      </c>
      <c r="AU527" s="18" t="s">
        <v>81</v>
      </c>
      <c r="AY527" s="18" t="s">
        <v>236</v>
      </c>
      <c r="BE527" s="228">
        <f>IF(N527="základní",J527,0)</f>
        <v>0</v>
      </c>
      <c r="BF527" s="228">
        <f>IF(N527="snížená",J527,0)</f>
        <v>0</v>
      </c>
      <c r="BG527" s="228">
        <f>IF(N527="zákl. přenesená",J527,0)</f>
        <v>0</v>
      </c>
      <c r="BH527" s="228">
        <f>IF(N527="sníž. přenesená",J527,0)</f>
        <v>0</v>
      </c>
      <c r="BI527" s="228">
        <f>IF(N527="nulová",J527,0)</f>
        <v>0</v>
      </c>
      <c r="BJ527" s="18" t="s">
        <v>79</v>
      </c>
      <c r="BK527" s="228">
        <f>ROUND(I527*H527,2)</f>
        <v>0</v>
      </c>
      <c r="BL527" s="18" t="s">
        <v>243</v>
      </c>
      <c r="BM527" s="18" t="s">
        <v>3506</v>
      </c>
    </row>
    <row r="528" s="1" customFormat="1">
      <c r="B528" s="39"/>
      <c r="C528" s="40"/>
      <c r="D528" s="229" t="s">
        <v>245</v>
      </c>
      <c r="E528" s="40"/>
      <c r="F528" s="230" t="s">
        <v>3507</v>
      </c>
      <c r="G528" s="40"/>
      <c r="H528" s="40"/>
      <c r="I528" s="144"/>
      <c r="J528" s="40"/>
      <c r="K528" s="40"/>
      <c r="L528" s="44"/>
      <c r="M528" s="231"/>
      <c r="N528" s="80"/>
      <c r="O528" s="80"/>
      <c r="P528" s="80"/>
      <c r="Q528" s="80"/>
      <c r="R528" s="80"/>
      <c r="S528" s="80"/>
      <c r="T528" s="81"/>
      <c r="AT528" s="18" t="s">
        <v>245</v>
      </c>
      <c r="AU528" s="18" t="s">
        <v>81</v>
      </c>
    </row>
    <row r="529" s="1" customFormat="1" ht="16.5" customHeight="1">
      <c r="B529" s="39"/>
      <c r="C529" s="217" t="s">
        <v>1033</v>
      </c>
      <c r="D529" s="217" t="s">
        <v>238</v>
      </c>
      <c r="E529" s="218" t="s">
        <v>3508</v>
      </c>
      <c r="F529" s="219" t="s">
        <v>3509</v>
      </c>
      <c r="G529" s="220" t="s">
        <v>276</v>
      </c>
      <c r="H529" s="221">
        <v>1</v>
      </c>
      <c r="I529" s="222"/>
      <c r="J529" s="223">
        <f>ROUND(I529*H529,2)</f>
        <v>0</v>
      </c>
      <c r="K529" s="219" t="s">
        <v>242</v>
      </c>
      <c r="L529" s="44"/>
      <c r="M529" s="224" t="s">
        <v>19</v>
      </c>
      <c r="N529" s="225" t="s">
        <v>43</v>
      </c>
      <c r="O529" s="80"/>
      <c r="P529" s="226">
        <f>O529*H529</f>
        <v>0</v>
      </c>
      <c r="Q529" s="226">
        <v>2.1167600000000002</v>
      </c>
      <c r="R529" s="226">
        <f>Q529*H529</f>
        <v>2.1167600000000002</v>
      </c>
      <c r="S529" s="226">
        <v>0</v>
      </c>
      <c r="T529" s="227">
        <f>S529*H529</f>
        <v>0</v>
      </c>
      <c r="AR529" s="18" t="s">
        <v>243</v>
      </c>
      <c r="AT529" s="18" t="s">
        <v>238</v>
      </c>
      <c r="AU529" s="18" t="s">
        <v>81</v>
      </c>
      <c r="AY529" s="18" t="s">
        <v>236</v>
      </c>
      <c r="BE529" s="228">
        <f>IF(N529="základní",J529,0)</f>
        <v>0</v>
      </c>
      <c r="BF529" s="228">
        <f>IF(N529="snížená",J529,0)</f>
        <v>0</v>
      </c>
      <c r="BG529" s="228">
        <f>IF(N529="zákl. přenesená",J529,0)</f>
        <v>0</v>
      </c>
      <c r="BH529" s="228">
        <f>IF(N529="sníž. přenesená",J529,0)</f>
        <v>0</v>
      </c>
      <c r="BI529" s="228">
        <f>IF(N529="nulová",J529,0)</f>
        <v>0</v>
      </c>
      <c r="BJ529" s="18" t="s">
        <v>79</v>
      </c>
      <c r="BK529" s="228">
        <f>ROUND(I529*H529,2)</f>
        <v>0</v>
      </c>
      <c r="BL529" s="18" t="s">
        <v>243</v>
      </c>
      <c r="BM529" s="18" t="s">
        <v>3510</v>
      </c>
    </row>
    <row r="530" s="1" customFormat="1">
      <c r="B530" s="39"/>
      <c r="C530" s="40"/>
      <c r="D530" s="229" t="s">
        <v>245</v>
      </c>
      <c r="E530" s="40"/>
      <c r="F530" s="230" t="s">
        <v>3511</v>
      </c>
      <c r="G530" s="40"/>
      <c r="H530" s="40"/>
      <c r="I530" s="144"/>
      <c r="J530" s="40"/>
      <c r="K530" s="40"/>
      <c r="L530" s="44"/>
      <c r="M530" s="231"/>
      <c r="N530" s="80"/>
      <c r="O530" s="80"/>
      <c r="P530" s="80"/>
      <c r="Q530" s="80"/>
      <c r="R530" s="80"/>
      <c r="S530" s="80"/>
      <c r="T530" s="81"/>
      <c r="AT530" s="18" t="s">
        <v>245</v>
      </c>
      <c r="AU530" s="18" t="s">
        <v>81</v>
      </c>
    </row>
    <row r="531" s="13" customFormat="1">
      <c r="B531" s="250"/>
      <c r="C531" s="251"/>
      <c r="D531" s="229" t="s">
        <v>249</v>
      </c>
      <c r="E531" s="252" t="s">
        <v>19</v>
      </c>
      <c r="F531" s="253" t="s">
        <v>3512</v>
      </c>
      <c r="G531" s="251"/>
      <c r="H531" s="252" t="s">
        <v>19</v>
      </c>
      <c r="I531" s="254"/>
      <c r="J531" s="251"/>
      <c r="K531" s="251"/>
      <c r="L531" s="255"/>
      <c r="M531" s="256"/>
      <c r="N531" s="257"/>
      <c r="O531" s="257"/>
      <c r="P531" s="257"/>
      <c r="Q531" s="257"/>
      <c r="R531" s="257"/>
      <c r="S531" s="257"/>
      <c r="T531" s="258"/>
      <c r="AT531" s="259" t="s">
        <v>249</v>
      </c>
      <c r="AU531" s="259" t="s">
        <v>81</v>
      </c>
      <c r="AV531" s="13" t="s">
        <v>79</v>
      </c>
      <c r="AW531" s="13" t="s">
        <v>33</v>
      </c>
      <c r="AX531" s="13" t="s">
        <v>72</v>
      </c>
      <c r="AY531" s="259" t="s">
        <v>236</v>
      </c>
    </row>
    <row r="532" s="13" customFormat="1">
      <c r="B532" s="250"/>
      <c r="C532" s="251"/>
      <c r="D532" s="229" t="s">
        <v>249</v>
      </c>
      <c r="E532" s="252" t="s">
        <v>19</v>
      </c>
      <c r="F532" s="253" t="s">
        <v>3219</v>
      </c>
      <c r="G532" s="251"/>
      <c r="H532" s="252" t="s">
        <v>19</v>
      </c>
      <c r="I532" s="254"/>
      <c r="J532" s="251"/>
      <c r="K532" s="251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249</v>
      </c>
      <c r="AU532" s="259" t="s">
        <v>81</v>
      </c>
      <c r="AV532" s="13" t="s">
        <v>79</v>
      </c>
      <c r="AW532" s="13" t="s">
        <v>33</v>
      </c>
      <c r="AX532" s="13" t="s">
        <v>72</v>
      </c>
      <c r="AY532" s="259" t="s">
        <v>236</v>
      </c>
    </row>
    <row r="533" s="12" customFormat="1">
      <c r="B533" s="233"/>
      <c r="C533" s="234"/>
      <c r="D533" s="229" t="s">
        <v>249</v>
      </c>
      <c r="E533" s="235" t="s">
        <v>19</v>
      </c>
      <c r="F533" s="236" t="s">
        <v>3513</v>
      </c>
      <c r="G533" s="234"/>
      <c r="H533" s="237">
        <v>1</v>
      </c>
      <c r="I533" s="238"/>
      <c r="J533" s="234"/>
      <c r="K533" s="234"/>
      <c r="L533" s="239"/>
      <c r="M533" s="240"/>
      <c r="N533" s="241"/>
      <c r="O533" s="241"/>
      <c r="P533" s="241"/>
      <c r="Q533" s="241"/>
      <c r="R533" s="241"/>
      <c r="S533" s="241"/>
      <c r="T533" s="242"/>
      <c r="AT533" s="243" t="s">
        <v>249</v>
      </c>
      <c r="AU533" s="243" t="s">
        <v>81</v>
      </c>
      <c r="AV533" s="12" t="s">
        <v>81</v>
      </c>
      <c r="AW533" s="12" t="s">
        <v>33</v>
      </c>
      <c r="AX533" s="12" t="s">
        <v>72</v>
      </c>
      <c r="AY533" s="243" t="s">
        <v>236</v>
      </c>
    </row>
    <row r="534" s="1" customFormat="1" ht="16.5" customHeight="1">
      <c r="B534" s="39"/>
      <c r="C534" s="260" t="s">
        <v>2484</v>
      </c>
      <c r="D534" s="260" t="s">
        <v>680</v>
      </c>
      <c r="E534" s="261" t="s">
        <v>3514</v>
      </c>
      <c r="F534" s="262" t="s">
        <v>3515</v>
      </c>
      <c r="G534" s="263" t="s">
        <v>276</v>
      </c>
      <c r="H534" s="264">
        <v>1</v>
      </c>
      <c r="I534" s="265"/>
      <c r="J534" s="266">
        <f>ROUND(I534*H534,2)</f>
        <v>0</v>
      </c>
      <c r="K534" s="262" t="s">
        <v>19</v>
      </c>
      <c r="L534" s="267"/>
      <c r="M534" s="268" t="s">
        <v>19</v>
      </c>
      <c r="N534" s="269" t="s">
        <v>43</v>
      </c>
      <c r="O534" s="80"/>
      <c r="P534" s="226">
        <f>O534*H534</f>
        <v>0</v>
      </c>
      <c r="Q534" s="226">
        <v>0.089999999999999997</v>
      </c>
      <c r="R534" s="226">
        <f>Q534*H534</f>
        <v>0.089999999999999997</v>
      </c>
      <c r="S534" s="226">
        <v>0</v>
      </c>
      <c r="T534" s="227">
        <f>S534*H534</f>
        <v>0</v>
      </c>
      <c r="AR534" s="18" t="s">
        <v>305</v>
      </c>
      <c r="AT534" s="18" t="s">
        <v>680</v>
      </c>
      <c r="AU534" s="18" t="s">
        <v>81</v>
      </c>
      <c r="AY534" s="18" t="s">
        <v>236</v>
      </c>
      <c r="BE534" s="228">
        <f>IF(N534="základní",J534,0)</f>
        <v>0</v>
      </c>
      <c r="BF534" s="228">
        <f>IF(N534="snížená",J534,0)</f>
        <v>0</v>
      </c>
      <c r="BG534" s="228">
        <f>IF(N534="zákl. přenesená",J534,0)</f>
        <v>0</v>
      </c>
      <c r="BH534" s="228">
        <f>IF(N534="sníž. přenesená",J534,0)</f>
        <v>0</v>
      </c>
      <c r="BI534" s="228">
        <f>IF(N534="nulová",J534,0)</f>
        <v>0</v>
      </c>
      <c r="BJ534" s="18" t="s">
        <v>79</v>
      </c>
      <c r="BK534" s="228">
        <f>ROUND(I534*H534,2)</f>
        <v>0</v>
      </c>
      <c r="BL534" s="18" t="s">
        <v>243</v>
      </c>
      <c r="BM534" s="18" t="s">
        <v>3516</v>
      </c>
    </row>
    <row r="535" s="1" customFormat="1">
      <c r="B535" s="39"/>
      <c r="C535" s="40"/>
      <c r="D535" s="229" t="s">
        <v>245</v>
      </c>
      <c r="E535" s="40"/>
      <c r="F535" s="230" t="s">
        <v>3515</v>
      </c>
      <c r="G535" s="40"/>
      <c r="H535" s="40"/>
      <c r="I535" s="144"/>
      <c r="J535" s="40"/>
      <c r="K535" s="40"/>
      <c r="L535" s="44"/>
      <c r="M535" s="231"/>
      <c r="N535" s="80"/>
      <c r="O535" s="80"/>
      <c r="P535" s="80"/>
      <c r="Q535" s="80"/>
      <c r="R535" s="80"/>
      <c r="S535" s="80"/>
      <c r="T535" s="81"/>
      <c r="AT535" s="18" t="s">
        <v>245</v>
      </c>
      <c r="AU535" s="18" t="s">
        <v>81</v>
      </c>
    </row>
    <row r="536" s="13" customFormat="1">
      <c r="B536" s="250"/>
      <c r="C536" s="251"/>
      <c r="D536" s="229" t="s">
        <v>249</v>
      </c>
      <c r="E536" s="252" t="s">
        <v>19</v>
      </c>
      <c r="F536" s="253" t="s">
        <v>3512</v>
      </c>
      <c r="G536" s="251"/>
      <c r="H536" s="252" t="s">
        <v>19</v>
      </c>
      <c r="I536" s="254"/>
      <c r="J536" s="251"/>
      <c r="K536" s="251"/>
      <c r="L536" s="255"/>
      <c r="M536" s="256"/>
      <c r="N536" s="257"/>
      <c r="O536" s="257"/>
      <c r="P536" s="257"/>
      <c r="Q536" s="257"/>
      <c r="R536" s="257"/>
      <c r="S536" s="257"/>
      <c r="T536" s="258"/>
      <c r="AT536" s="259" t="s">
        <v>249</v>
      </c>
      <c r="AU536" s="259" t="s">
        <v>81</v>
      </c>
      <c r="AV536" s="13" t="s">
        <v>79</v>
      </c>
      <c r="AW536" s="13" t="s">
        <v>33</v>
      </c>
      <c r="AX536" s="13" t="s">
        <v>72</v>
      </c>
      <c r="AY536" s="259" t="s">
        <v>236</v>
      </c>
    </row>
    <row r="537" s="13" customFormat="1">
      <c r="B537" s="250"/>
      <c r="C537" s="251"/>
      <c r="D537" s="229" t="s">
        <v>249</v>
      </c>
      <c r="E537" s="252" t="s">
        <v>19</v>
      </c>
      <c r="F537" s="253" t="s">
        <v>3219</v>
      </c>
      <c r="G537" s="251"/>
      <c r="H537" s="252" t="s">
        <v>19</v>
      </c>
      <c r="I537" s="254"/>
      <c r="J537" s="251"/>
      <c r="K537" s="251"/>
      <c r="L537" s="255"/>
      <c r="M537" s="256"/>
      <c r="N537" s="257"/>
      <c r="O537" s="257"/>
      <c r="P537" s="257"/>
      <c r="Q537" s="257"/>
      <c r="R537" s="257"/>
      <c r="S537" s="257"/>
      <c r="T537" s="258"/>
      <c r="AT537" s="259" t="s">
        <v>249</v>
      </c>
      <c r="AU537" s="259" t="s">
        <v>81</v>
      </c>
      <c r="AV537" s="13" t="s">
        <v>79</v>
      </c>
      <c r="AW537" s="13" t="s">
        <v>33</v>
      </c>
      <c r="AX537" s="13" t="s">
        <v>72</v>
      </c>
      <c r="AY537" s="259" t="s">
        <v>236</v>
      </c>
    </row>
    <row r="538" s="12" customFormat="1">
      <c r="B538" s="233"/>
      <c r="C538" s="234"/>
      <c r="D538" s="229" t="s">
        <v>249</v>
      </c>
      <c r="E538" s="235" t="s">
        <v>19</v>
      </c>
      <c r="F538" s="236" t="s">
        <v>3513</v>
      </c>
      <c r="G538" s="234"/>
      <c r="H538" s="237">
        <v>1</v>
      </c>
      <c r="I538" s="238"/>
      <c r="J538" s="234"/>
      <c r="K538" s="234"/>
      <c r="L538" s="239"/>
      <c r="M538" s="240"/>
      <c r="N538" s="241"/>
      <c r="O538" s="241"/>
      <c r="P538" s="241"/>
      <c r="Q538" s="241"/>
      <c r="R538" s="241"/>
      <c r="S538" s="241"/>
      <c r="T538" s="242"/>
      <c r="AT538" s="243" t="s">
        <v>249</v>
      </c>
      <c r="AU538" s="243" t="s">
        <v>81</v>
      </c>
      <c r="AV538" s="12" t="s">
        <v>81</v>
      </c>
      <c r="AW538" s="12" t="s">
        <v>33</v>
      </c>
      <c r="AX538" s="12" t="s">
        <v>72</v>
      </c>
      <c r="AY538" s="243" t="s">
        <v>236</v>
      </c>
    </row>
    <row r="539" s="1" customFormat="1" ht="16.5" customHeight="1">
      <c r="B539" s="39"/>
      <c r="C539" s="217" t="s">
        <v>1036</v>
      </c>
      <c r="D539" s="217" t="s">
        <v>238</v>
      </c>
      <c r="E539" s="218" t="s">
        <v>3517</v>
      </c>
      <c r="F539" s="219" t="s">
        <v>3518</v>
      </c>
      <c r="G539" s="220" t="s">
        <v>276</v>
      </c>
      <c r="H539" s="221">
        <v>1</v>
      </c>
      <c r="I539" s="222"/>
      <c r="J539" s="223">
        <f>ROUND(I539*H539,2)</f>
        <v>0</v>
      </c>
      <c r="K539" s="219" t="s">
        <v>19</v>
      </c>
      <c r="L539" s="44"/>
      <c r="M539" s="224" t="s">
        <v>19</v>
      </c>
      <c r="N539" s="225" t="s">
        <v>43</v>
      </c>
      <c r="O539" s="80"/>
      <c r="P539" s="226">
        <f>O539*H539</f>
        <v>0</v>
      </c>
      <c r="Q539" s="226">
        <v>2.6148799999999999</v>
      </c>
      <c r="R539" s="226">
        <f>Q539*H539</f>
        <v>2.6148799999999999</v>
      </c>
      <c r="S539" s="226">
        <v>0</v>
      </c>
      <c r="T539" s="227">
        <f>S539*H539</f>
        <v>0</v>
      </c>
      <c r="AR539" s="18" t="s">
        <v>243</v>
      </c>
      <c r="AT539" s="18" t="s">
        <v>238</v>
      </c>
      <c r="AU539" s="18" t="s">
        <v>81</v>
      </c>
      <c r="AY539" s="18" t="s">
        <v>236</v>
      </c>
      <c r="BE539" s="228">
        <f>IF(N539="základní",J539,0)</f>
        <v>0</v>
      </c>
      <c r="BF539" s="228">
        <f>IF(N539="snížená",J539,0)</f>
        <v>0</v>
      </c>
      <c r="BG539" s="228">
        <f>IF(N539="zákl. přenesená",J539,0)</f>
        <v>0</v>
      </c>
      <c r="BH539" s="228">
        <f>IF(N539="sníž. přenesená",J539,0)</f>
        <v>0</v>
      </c>
      <c r="BI539" s="228">
        <f>IF(N539="nulová",J539,0)</f>
        <v>0</v>
      </c>
      <c r="BJ539" s="18" t="s">
        <v>79</v>
      </c>
      <c r="BK539" s="228">
        <f>ROUND(I539*H539,2)</f>
        <v>0</v>
      </c>
      <c r="BL539" s="18" t="s">
        <v>243</v>
      </c>
      <c r="BM539" s="18" t="s">
        <v>3519</v>
      </c>
    </row>
    <row r="540" s="1" customFormat="1">
      <c r="B540" s="39"/>
      <c r="C540" s="40"/>
      <c r="D540" s="229" t="s">
        <v>245</v>
      </c>
      <c r="E540" s="40"/>
      <c r="F540" s="230" t="s">
        <v>3518</v>
      </c>
      <c r="G540" s="40"/>
      <c r="H540" s="40"/>
      <c r="I540" s="144"/>
      <c r="J540" s="40"/>
      <c r="K540" s="40"/>
      <c r="L540" s="44"/>
      <c r="M540" s="231"/>
      <c r="N540" s="80"/>
      <c r="O540" s="80"/>
      <c r="P540" s="80"/>
      <c r="Q540" s="80"/>
      <c r="R540" s="80"/>
      <c r="S540" s="80"/>
      <c r="T540" s="81"/>
      <c r="AT540" s="18" t="s">
        <v>245</v>
      </c>
      <c r="AU540" s="18" t="s">
        <v>81</v>
      </c>
    </row>
    <row r="541" s="13" customFormat="1">
      <c r="B541" s="250"/>
      <c r="C541" s="251"/>
      <c r="D541" s="229" t="s">
        <v>249</v>
      </c>
      <c r="E541" s="252" t="s">
        <v>19</v>
      </c>
      <c r="F541" s="253" t="s">
        <v>3414</v>
      </c>
      <c r="G541" s="251"/>
      <c r="H541" s="252" t="s">
        <v>19</v>
      </c>
      <c r="I541" s="254"/>
      <c r="J541" s="251"/>
      <c r="K541" s="251"/>
      <c r="L541" s="255"/>
      <c r="M541" s="256"/>
      <c r="N541" s="257"/>
      <c r="O541" s="257"/>
      <c r="P541" s="257"/>
      <c r="Q541" s="257"/>
      <c r="R541" s="257"/>
      <c r="S541" s="257"/>
      <c r="T541" s="258"/>
      <c r="AT541" s="259" t="s">
        <v>249</v>
      </c>
      <c r="AU541" s="259" t="s">
        <v>81</v>
      </c>
      <c r="AV541" s="13" t="s">
        <v>79</v>
      </c>
      <c r="AW541" s="13" t="s">
        <v>33</v>
      </c>
      <c r="AX541" s="13" t="s">
        <v>72</v>
      </c>
      <c r="AY541" s="259" t="s">
        <v>236</v>
      </c>
    </row>
    <row r="542" s="13" customFormat="1">
      <c r="B542" s="250"/>
      <c r="C542" s="251"/>
      <c r="D542" s="229" t="s">
        <v>249</v>
      </c>
      <c r="E542" s="252" t="s">
        <v>19</v>
      </c>
      <c r="F542" s="253" t="s">
        <v>3219</v>
      </c>
      <c r="G542" s="251"/>
      <c r="H542" s="252" t="s">
        <v>19</v>
      </c>
      <c r="I542" s="254"/>
      <c r="J542" s="251"/>
      <c r="K542" s="251"/>
      <c r="L542" s="255"/>
      <c r="M542" s="256"/>
      <c r="N542" s="257"/>
      <c r="O542" s="257"/>
      <c r="P542" s="257"/>
      <c r="Q542" s="257"/>
      <c r="R542" s="257"/>
      <c r="S542" s="257"/>
      <c r="T542" s="258"/>
      <c r="AT542" s="259" t="s">
        <v>249</v>
      </c>
      <c r="AU542" s="259" t="s">
        <v>81</v>
      </c>
      <c r="AV542" s="13" t="s">
        <v>79</v>
      </c>
      <c r="AW542" s="13" t="s">
        <v>33</v>
      </c>
      <c r="AX542" s="13" t="s">
        <v>72</v>
      </c>
      <c r="AY542" s="259" t="s">
        <v>236</v>
      </c>
    </row>
    <row r="543" s="12" customFormat="1">
      <c r="B543" s="233"/>
      <c r="C543" s="234"/>
      <c r="D543" s="229" t="s">
        <v>249</v>
      </c>
      <c r="E543" s="235" t="s">
        <v>19</v>
      </c>
      <c r="F543" s="236" t="s">
        <v>3520</v>
      </c>
      <c r="G543" s="234"/>
      <c r="H543" s="237">
        <v>1</v>
      </c>
      <c r="I543" s="238"/>
      <c r="J543" s="234"/>
      <c r="K543" s="234"/>
      <c r="L543" s="239"/>
      <c r="M543" s="240"/>
      <c r="N543" s="241"/>
      <c r="O543" s="241"/>
      <c r="P543" s="241"/>
      <c r="Q543" s="241"/>
      <c r="R543" s="241"/>
      <c r="S543" s="241"/>
      <c r="T543" s="242"/>
      <c r="AT543" s="243" t="s">
        <v>249</v>
      </c>
      <c r="AU543" s="243" t="s">
        <v>81</v>
      </c>
      <c r="AV543" s="12" t="s">
        <v>81</v>
      </c>
      <c r="AW543" s="12" t="s">
        <v>33</v>
      </c>
      <c r="AX543" s="12" t="s">
        <v>72</v>
      </c>
      <c r="AY543" s="243" t="s">
        <v>236</v>
      </c>
    </row>
    <row r="544" s="1" customFormat="1" ht="16.5" customHeight="1">
      <c r="B544" s="39"/>
      <c r="C544" s="217" t="s">
        <v>2495</v>
      </c>
      <c r="D544" s="217" t="s">
        <v>238</v>
      </c>
      <c r="E544" s="218" t="s">
        <v>3521</v>
      </c>
      <c r="F544" s="219" t="s">
        <v>3522</v>
      </c>
      <c r="G544" s="220" t="s">
        <v>276</v>
      </c>
      <c r="H544" s="221">
        <v>1</v>
      </c>
      <c r="I544" s="222"/>
      <c r="J544" s="223">
        <f>ROUND(I544*H544,2)</f>
        <v>0</v>
      </c>
      <c r="K544" s="219" t="s">
        <v>242</v>
      </c>
      <c r="L544" s="44"/>
      <c r="M544" s="224" t="s">
        <v>19</v>
      </c>
      <c r="N544" s="225" t="s">
        <v>43</v>
      </c>
      <c r="O544" s="80"/>
      <c r="P544" s="226">
        <f>O544*H544</f>
        <v>0</v>
      </c>
      <c r="Q544" s="226">
        <v>0.34089999999999998</v>
      </c>
      <c r="R544" s="226">
        <f>Q544*H544</f>
        <v>0.34089999999999998</v>
      </c>
      <c r="S544" s="226">
        <v>0</v>
      </c>
      <c r="T544" s="227">
        <f>S544*H544</f>
        <v>0</v>
      </c>
      <c r="AR544" s="18" t="s">
        <v>243</v>
      </c>
      <c r="AT544" s="18" t="s">
        <v>238</v>
      </c>
      <c r="AU544" s="18" t="s">
        <v>81</v>
      </c>
      <c r="AY544" s="18" t="s">
        <v>236</v>
      </c>
      <c r="BE544" s="228">
        <f>IF(N544="základní",J544,0)</f>
        <v>0</v>
      </c>
      <c r="BF544" s="228">
        <f>IF(N544="snížená",J544,0)</f>
        <v>0</v>
      </c>
      <c r="BG544" s="228">
        <f>IF(N544="zákl. přenesená",J544,0)</f>
        <v>0</v>
      </c>
      <c r="BH544" s="228">
        <f>IF(N544="sníž. přenesená",J544,0)</f>
        <v>0</v>
      </c>
      <c r="BI544" s="228">
        <f>IF(N544="nulová",J544,0)</f>
        <v>0</v>
      </c>
      <c r="BJ544" s="18" t="s">
        <v>79</v>
      </c>
      <c r="BK544" s="228">
        <f>ROUND(I544*H544,2)</f>
        <v>0</v>
      </c>
      <c r="BL544" s="18" t="s">
        <v>243</v>
      </c>
      <c r="BM544" s="18" t="s">
        <v>3523</v>
      </c>
    </row>
    <row r="545" s="1" customFormat="1">
      <c r="B545" s="39"/>
      <c r="C545" s="40"/>
      <c r="D545" s="229" t="s">
        <v>245</v>
      </c>
      <c r="E545" s="40"/>
      <c r="F545" s="230" t="s">
        <v>3522</v>
      </c>
      <c r="G545" s="40"/>
      <c r="H545" s="40"/>
      <c r="I545" s="144"/>
      <c r="J545" s="40"/>
      <c r="K545" s="40"/>
      <c r="L545" s="44"/>
      <c r="M545" s="231"/>
      <c r="N545" s="80"/>
      <c r="O545" s="80"/>
      <c r="P545" s="80"/>
      <c r="Q545" s="80"/>
      <c r="R545" s="80"/>
      <c r="S545" s="80"/>
      <c r="T545" s="81"/>
      <c r="AT545" s="18" t="s">
        <v>245</v>
      </c>
      <c r="AU545" s="18" t="s">
        <v>81</v>
      </c>
    </row>
    <row r="546" s="13" customFormat="1">
      <c r="B546" s="250"/>
      <c r="C546" s="251"/>
      <c r="D546" s="229" t="s">
        <v>249</v>
      </c>
      <c r="E546" s="252" t="s">
        <v>19</v>
      </c>
      <c r="F546" s="253" t="s">
        <v>3524</v>
      </c>
      <c r="G546" s="251"/>
      <c r="H546" s="252" t="s">
        <v>19</v>
      </c>
      <c r="I546" s="254"/>
      <c r="J546" s="251"/>
      <c r="K546" s="251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249</v>
      </c>
      <c r="AU546" s="259" t="s">
        <v>81</v>
      </c>
      <c r="AV546" s="13" t="s">
        <v>79</v>
      </c>
      <c r="AW546" s="13" t="s">
        <v>33</v>
      </c>
      <c r="AX546" s="13" t="s">
        <v>72</v>
      </c>
      <c r="AY546" s="259" t="s">
        <v>236</v>
      </c>
    </row>
    <row r="547" s="13" customFormat="1">
      <c r="B547" s="250"/>
      <c r="C547" s="251"/>
      <c r="D547" s="229" t="s">
        <v>249</v>
      </c>
      <c r="E547" s="252" t="s">
        <v>19</v>
      </c>
      <c r="F547" s="253" t="s">
        <v>3219</v>
      </c>
      <c r="G547" s="251"/>
      <c r="H547" s="252" t="s">
        <v>19</v>
      </c>
      <c r="I547" s="254"/>
      <c r="J547" s="251"/>
      <c r="K547" s="251"/>
      <c r="L547" s="255"/>
      <c r="M547" s="256"/>
      <c r="N547" s="257"/>
      <c r="O547" s="257"/>
      <c r="P547" s="257"/>
      <c r="Q547" s="257"/>
      <c r="R547" s="257"/>
      <c r="S547" s="257"/>
      <c r="T547" s="258"/>
      <c r="AT547" s="259" t="s">
        <v>249</v>
      </c>
      <c r="AU547" s="259" t="s">
        <v>81</v>
      </c>
      <c r="AV547" s="13" t="s">
        <v>79</v>
      </c>
      <c r="AW547" s="13" t="s">
        <v>33</v>
      </c>
      <c r="AX547" s="13" t="s">
        <v>72</v>
      </c>
      <c r="AY547" s="259" t="s">
        <v>236</v>
      </c>
    </row>
    <row r="548" s="12" customFormat="1">
      <c r="B548" s="233"/>
      <c r="C548" s="234"/>
      <c r="D548" s="229" t="s">
        <v>249</v>
      </c>
      <c r="E548" s="235" t="s">
        <v>19</v>
      </c>
      <c r="F548" s="236" t="s">
        <v>3525</v>
      </c>
      <c r="G548" s="234"/>
      <c r="H548" s="237">
        <v>1</v>
      </c>
      <c r="I548" s="238"/>
      <c r="J548" s="234"/>
      <c r="K548" s="234"/>
      <c r="L548" s="239"/>
      <c r="M548" s="240"/>
      <c r="N548" s="241"/>
      <c r="O548" s="241"/>
      <c r="P548" s="241"/>
      <c r="Q548" s="241"/>
      <c r="R548" s="241"/>
      <c r="S548" s="241"/>
      <c r="T548" s="242"/>
      <c r="AT548" s="243" t="s">
        <v>249</v>
      </c>
      <c r="AU548" s="243" t="s">
        <v>81</v>
      </c>
      <c r="AV548" s="12" t="s">
        <v>81</v>
      </c>
      <c r="AW548" s="12" t="s">
        <v>33</v>
      </c>
      <c r="AX548" s="12" t="s">
        <v>72</v>
      </c>
      <c r="AY548" s="243" t="s">
        <v>236</v>
      </c>
    </row>
    <row r="549" s="1" customFormat="1" ht="16.5" customHeight="1">
      <c r="B549" s="39"/>
      <c r="C549" s="260" t="s">
        <v>1040</v>
      </c>
      <c r="D549" s="260" t="s">
        <v>680</v>
      </c>
      <c r="E549" s="261" t="s">
        <v>3526</v>
      </c>
      <c r="F549" s="262" t="s">
        <v>3527</v>
      </c>
      <c r="G549" s="263" t="s">
        <v>276</v>
      </c>
      <c r="H549" s="264">
        <v>1</v>
      </c>
      <c r="I549" s="265"/>
      <c r="J549" s="266">
        <f>ROUND(I549*H549,2)</f>
        <v>0</v>
      </c>
      <c r="K549" s="262" t="s">
        <v>19</v>
      </c>
      <c r="L549" s="267"/>
      <c r="M549" s="268" t="s">
        <v>19</v>
      </c>
      <c r="N549" s="269" t="s">
        <v>43</v>
      </c>
      <c r="O549" s="80"/>
      <c r="P549" s="226">
        <f>O549*H549</f>
        <v>0</v>
      </c>
      <c r="Q549" s="226">
        <v>0.089999999999999997</v>
      </c>
      <c r="R549" s="226">
        <f>Q549*H549</f>
        <v>0.089999999999999997</v>
      </c>
      <c r="S549" s="226">
        <v>0</v>
      </c>
      <c r="T549" s="227">
        <f>S549*H549</f>
        <v>0</v>
      </c>
      <c r="AR549" s="18" t="s">
        <v>305</v>
      </c>
      <c r="AT549" s="18" t="s">
        <v>680</v>
      </c>
      <c r="AU549" s="18" t="s">
        <v>81</v>
      </c>
      <c r="AY549" s="18" t="s">
        <v>236</v>
      </c>
      <c r="BE549" s="228">
        <f>IF(N549="základní",J549,0)</f>
        <v>0</v>
      </c>
      <c r="BF549" s="228">
        <f>IF(N549="snížená",J549,0)</f>
        <v>0</v>
      </c>
      <c r="BG549" s="228">
        <f>IF(N549="zákl. přenesená",J549,0)</f>
        <v>0</v>
      </c>
      <c r="BH549" s="228">
        <f>IF(N549="sníž. přenesená",J549,0)</f>
        <v>0</v>
      </c>
      <c r="BI549" s="228">
        <f>IF(N549="nulová",J549,0)</f>
        <v>0</v>
      </c>
      <c r="BJ549" s="18" t="s">
        <v>79</v>
      </c>
      <c r="BK549" s="228">
        <f>ROUND(I549*H549,2)</f>
        <v>0</v>
      </c>
      <c r="BL549" s="18" t="s">
        <v>243</v>
      </c>
      <c r="BM549" s="18" t="s">
        <v>3528</v>
      </c>
    </row>
    <row r="550" s="1" customFormat="1">
      <c r="B550" s="39"/>
      <c r="C550" s="40"/>
      <c r="D550" s="229" t="s">
        <v>245</v>
      </c>
      <c r="E550" s="40"/>
      <c r="F550" s="230" t="s">
        <v>3527</v>
      </c>
      <c r="G550" s="40"/>
      <c r="H550" s="40"/>
      <c r="I550" s="144"/>
      <c r="J550" s="40"/>
      <c r="K550" s="40"/>
      <c r="L550" s="44"/>
      <c r="M550" s="231"/>
      <c r="N550" s="80"/>
      <c r="O550" s="80"/>
      <c r="P550" s="80"/>
      <c r="Q550" s="80"/>
      <c r="R550" s="80"/>
      <c r="S550" s="80"/>
      <c r="T550" s="81"/>
      <c r="AT550" s="18" t="s">
        <v>245</v>
      </c>
      <c r="AU550" s="18" t="s">
        <v>81</v>
      </c>
    </row>
    <row r="551" s="13" customFormat="1">
      <c r="B551" s="250"/>
      <c r="C551" s="251"/>
      <c r="D551" s="229" t="s">
        <v>249</v>
      </c>
      <c r="E551" s="252" t="s">
        <v>19</v>
      </c>
      <c r="F551" s="253" t="s">
        <v>3524</v>
      </c>
      <c r="G551" s="251"/>
      <c r="H551" s="252" t="s">
        <v>19</v>
      </c>
      <c r="I551" s="254"/>
      <c r="J551" s="251"/>
      <c r="K551" s="251"/>
      <c r="L551" s="255"/>
      <c r="M551" s="256"/>
      <c r="N551" s="257"/>
      <c r="O551" s="257"/>
      <c r="P551" s="257"/>
      <c r="Q551" s="257"/>
      <c r="R551" s="257"/>
      <c r="S551" s="257"/>
      <c r="T551" s="258"/>
      <c r="AT551" s="259" t="s">
        <v>249</v>
      </c>
      <c r="AU551" s="259" t="s">
        <v>81</v>
      </c>
      <c r="AV551" s="13" t="s">
        <v>79</v>
      </c>
      <c r="AW551" s="13" t="s">
        <v>33</v>
      </c>
      <c r="AX551" s="13" t="s">
        <v>72</v>
      </c>
      <c r="AY551" s="259" t="s">
        <v>236</v>
      </c>
    </row>
    <row r="552" s="13" customFormat="1">
      <c r="B552" s="250"/>
      <c r="C552" s="251"/>
      <c r="D552" s="229" t="s">
        <v>249</v>
      </c>
      <c r="E552" s="252" t="s">
        <v>19</v>
      </c>
      <c r="F552" s="253" t="s">
        <v>3219</v>
      </c>
      <c r="G552" s="251"/>
      <c r="H552" s="252" t="s">
        <v>19</v>
      </c>
      <c r="I552" s="254"/>
      <c r="J552" s="251"/>
      <c r="K552" s="251"/>
      <c r="L552" s="255"/>
      <c r="M552" s="256"/>
      <c r="N552" s="257"/>
      <c r="O552" s="257"/>
      <c r="P552" s="257"/>
      <c r="Q552" s="257"/>
      <c r="R552" s="257"/>
      <c r="S552" s="257"/>
      <c r="T552" s="258"/>
      <c r="AT552" s="259" t="s">
        <v>249</v>
      </c>
      <c r="AU552" s="259" t="s">
        <v>81</v>
      </c>
      <c r="AV552" s="13" t="s">
        <v>79</v>
      </c>
      <c r="AW552" s="13" t="s">
        <v>33</v>
      </c>
      <c r="AX552" s="13" t="s">
        <v>72</v>
      </c>
      <c r="AY552" s="259" t="s">
        <v>236</v>
      </c>
    </row>
    <row r="553" s="12" customFormat="1">
      <c r="B553" s="233"/>
      <c r="C553" s="234"/>
      <c r="D553" s="229" t="s">
        <v>249</v>
      </c>
      <c r="E553" s="235" t="s">
        <v>19</v>
      </c>
      <c r="F553" s="236" t="s">
        <v>3525</v>
      </c>
      <c r="G553" s="234"/>
      <c r="H553" s="237">
        <v>1</v>
      </c>
      <c r="I553" s="238"/>
      <c r="J553" s="234"/>
      <c r="K553" s="234"/>
      <c r="L553" s="239"/>
      <c r="M553" s="240"/>
      <c r="N553" s="241"/>
      <c r="O553" s="241"/>
      <c r="P553" s="241"/>
      <c r="Q553" s="241"/>
      <c r="R553" s="241"/>
      <c r="S553" s="241"/>
      <c r="T553" s="242"/>
      <c r="AT553" s="243" t="s">
        <v>249</v>
      </c>
      <c r="AU553" s="243" t="s">
        <v>81</v>
      </c>
      <c r="AV553" s="12" t="s">
        <v>81</v>
      </c>
      <c r="AW553" s="12" t="s">
        <v>33</v>
      </c>
      <c r="AX553" s="12" t="s">
        <v>72</v>
      </c>
      <c r="AY553" s="243" t="s">
        <v>236</v>
      </c>
    </row>
    <row r="554" s="1" customFormat="1" ht="16.5" customHeight="1">
      <c r="B554" s="39"/>
      <c r="C554" s="217" t="s">
        <v>2506</v>
      </c>
      <c r="D554" s="217" t="s">
        <v>238</v>
      </c>
      <c r="E554" s="218" t="s">
        <v>3529</v>
      </c>
      <c r="F554" s="219" t="s">
        <v>3530</v>
      </c>
      <c r="G554" s="220" t="s">
        <v>276</v>
      </c>
      <c r="H554" s="221">
        <v>6</v>
      </c>
      <c r="I554" s="222"/>
      <c r="J554" s="223">
        <f>ROUND(I554*H554,2)</f>
        <v>0</v>
      </c>
      <c r="K554" s="219" t="s">
        <v>242</v>
      </c>
      <c r="L554" s="44"/>
      <c r="M554" s="224" t="s">
        <v>19</v>
      </c>
      <c r="N554" s="225" t="s">
        <v>43</v>
      </c>
      <c r="O554" s="80"/>
      <c r="P554" s="226">
        <f>O554*H554</f>
        <v>0</v>
      </c>
      <c r="Q554" s="226">
        <v>0.00156</v>
      </c>
      <c r="R554" s="226">
        <f>Q554*H554</f>
        <v>0.0093600000000000003</v>
      </c>
      <c r="S554" s="226">
        <v>0</v>
      </c>
      <c r="T554" s="227">
        <f>S554*H554</f>
        <v>0</v>
      </c>
      <c r="AR554" s="18" t="s">
        <v>243</v>
      </c>
      <c r="AT554" s="18" t="s">
        <v>238</v>
      </c>
      <c r="AU554" s="18" t="s">
        <v>81</v>
      </c>
      <c r="AY554" s="18" t="s">
        <v>236</v>
      </c>
      <c r="BE554" s="228">
        <f>IF(N554="základní",J554,0)</f>
        <v>0</v>
      </c>
      <c r="BF554" s="228">
        <f>IF(N554="snížená",J554,0)</f>
        <v>0</v>
      </c>
      <c r="BG554" s="228">
        <f>IF(N554="zákl. přenesená",J554,0)</f>
        <v>0</v>
      </c>
      <c r="BH554" s="228">
        <f>IF(N554="sníž. přenesená",J554,0)</f>
        <v>0</v>
      </c>
      <c r="BI554" s="228">
        <f>IF(N554="nulová",J554,0)</f>
        <v>0</v>
      </c>
      <c r="BJ554" s="18" t="s">
        <v>79</v>
      </c>
      <c r="BK554" s="228">
        <f>ROUND(I554*H554,2)</f>
        <v>0</v>
      </c>
      <c r="BL554" s="18" t="s">
        <v>243</v>
      </c>
      <c r="BM554" s="18" t="s">
        <v>3531</v>
      </c>
    </row>
    <row r="555" s="1" customFormat="1">
      <c r="B555" s="39"/>
      <c r="C555" s="40"/>
      <c r="D555" s="229" t="s">
        <v>245</v>
      </c>
      <c r="E555" s="40"/>
      <c r="F555" s="230" t="s">
        <v>3532</v>
      </c>
      <c r="G555" s="40"/>
      <c r="H555" s="40"/>
      <c r="I555" s="144"/>
      <c r="J555" s="40"/>
      <c r="K555" s="40"/>
      <c r="L555" s="44"/>
      <c r="M555" s="231"/>
      <c r="N555" s="80"/>
      <c r="O555" s="80"/>
      <c r="P555" s="80"/>
      <c r="Q555" s="80"/>
      <c r="R555" s="80"/>
      <c r="S555" s="80"/>
      <c r="T555" s="81"/>
      <c r="AT555" s="18" t="s">
        <v>245</v>
      </c>
      <c r="AU555" s="18" t="s">
        <v>81</v>
      </c>
    </row>
    <row r="556" s="13" customFormat="1">
      <c r="B556" s="250"/>
      <c r="C556" s="251"/>
      <c r="D556" s="229" t="s">
        <v>249</v>
      </c>
      <c r="E556" s="252" t="s">
        <v>19</v>
      </c>
      <c r="F556" s="253" t="s">
        <v>3228</v>
      </c>
      <c r="G556" s="251"/>
      <c r="H556" s="252" t="s">
        <v>19</v>
      </c>
      <c r="I556" s="254"/>
      <c r="J556" s="251"/>
      <c r="K556" s="251"/>
      <c r="L556" s="255"/>
      <c r="M556" s="256"/>
      <c r="N556" s="257"/>
      <c r="O556" s="257"/>
      <c r="P556" s="257"/>
      <c r="Q556" s="257"/>
      <c r="R556" s="257"/>
      <c r="S556" s="257"/>
      <c r="T556" s="258"/>
      <c r="AT556" s="259" t="s">
        <v>249</v>
      </c>
      <c r="AU556" s="259" t="s">
        <v>81</v>
      </c>
      <c r="AV556" s="13" t="s">
        <v>79</v>
      </c>
      <c r="AW556" s="13" t="s">
        <v>33</v>
      </c>
      <c r="AX556" s="13" t="s">
        <v>72</v>
      </c>
      <c r="AY556" s="259" t="s">
        <v>236</v>
      </c>
    </row>
    <row r="557" s="12" customFormat="1">
      <c r="B557" s="233"/>
      <c r="C557" s="234"/>
      <c r="D557" s="229" t="s">
        <v>249</v>
      </c>
      <c r="E557" s="235" t="s">
        <v>19</v>
      </c>
      <c r="F557" s="236" t="s">
        <v>3533</v>
      </c>
      <c r="G557" s="234"/>
      <c r="H557" s="237">
        <v>6</v>
      </c>
      <c r="I557" s="238"/>
      <c r="J557" s="234"/>
      <c r="K557" s="234"/>
      <c r="L557" s="239"/>
      <c r="M557" s="240"/>
      <c r="N557" s="241"/>
      <c r="O557" s="241"/>
      <c r="P557" s="241"/>
      <c r="Q557" s="241"/>
      <c r="R557" s="241"/>
      <c r="S557" s="241"/>
      <c r="T557" s="242"/>
      <c r="AT557" s="243" t="s">
        <v>249</v>
      </c>
      <c r="AU557" s="243" t="s">
        <v>81</v>
      </c>
      <c r="AV557" s="12" t="s">
        <v>81</v>
      </c>
      <c r="AW557" s="12" t="s">
        <v>33</v>
      </c>
      <c r="AX557" s="12" t="s">
        <v>72</v>
      </c>
      <c r="AY557" s="243" t="s">
        <v>236</v>
      </c>
    </row>
    <row r="558" s="1" customFormat="1" ht="16.5" customHeight="1">
      <c r="B558" s="39"/>
      <c r="C558" s="217" t="s">
        <v>1043</v>
      </c>
      <c r="D558" s="217" t="s">
        <v>238</v>
      </c>
      <c r="E558" s="218" t="s">
        <v>3534</v>
      </c>
      <c r="F558" s="219" t="s">
        <v>3535</v>
      </c>
      <c r="G558" s="220" t="s">
        <v>241</v>
      </c>
      <c r="H558" s="221">
        <v>7.9500000000000002</v>
      </c>
      <c r="I558" s="222"/>
      <c r="J558" s="223">
        <f>ROUND(I558*H558,2)</f>
        <v>0</v>
      </c>
      <c r="K558" s="219" t="s">
        <v>242</v>
      </c>
      <c r="L558" s="44"/>
      <c r="M558" s="224" t="s">
        <v>19</v>
      </c>
      <c r="N558" s="225" t="s">
        <v>43</v>
      </c>
      <c r="O558" s="80"/>
      <c r="P558" s="226">
        <f>O558*H558</f>
        <v>0</v>
      </c>
      <c r="Q558" s="226">
        <v>0</v>
      </c>
      <c r="R558" s="226">
        <f>Q558*H558</f>
        <v>0</v>
      </c>
      <c r="S558" s="226">
        <v>0</v>
      </c>
      <c r="T558" s="227">
        <f>S558*H558</f>
        <v>0</v>
      </c>
      <c r="AR558" s="18" t="s">
        <v>243</v>
      </c>
      <c r="AT558" s="18" t="s">
        <v>238</v>
      </c>
      <c r="AU558" s="18" t="s">
        <v>81</v>
      </c>
      <c r="AY558" s="18" t="s">
        <v>236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8" t="s">
        <v>79</v>
      </c>
      <c r="BK558" s="228">
        <f>ROUND(I558*H558,2)</f>
        <v>0</v>
      </c>
      <c r="BL558" s="18" t="s">
        <v>243</v>
      </c>
      <c r="BM558" s="18" t="s">
        <v>3536</v>
      </c>
    </row>
    <row r="559" s="1" customFormat="1">
      <c r="B559" s="39"/>
      <c r="C559" s="40"/>
      <c r="D559" s="229" t="s">
        <v>245</v>
      </c>
      <c r="E559" s="40"/>
      <c r="F559" s="230" t="s">
        <v>3537</v>
      </c>
      <c r="G559" s="40"/>
      <c r="H559" s="40"/>
      <c r="I559" s="144"/>
      <c r="J559" s="40"/>
      <c r="K559" s="40"/>
      <c r="L559" s="44"/>
      <c r="M559" s="231"/>
      <c r="N559" s="80"/>
      <c r="O559" s="80"/>
      <c r="P559" s="80"/>
      <c r="Q559" s="80"/>
      <c r="R559" s="80"/>
      <c r="S559" s="80"/>
      <c r="T559" s="81"/>
      <c r="AT559" s="18" t="s">
        <v>245</v>
      </c>
      <c r="AU559" s="18" t="s">
        <v>81</v>
      </c>
    </row>
    <row r="560" s="13" customFormat="1">
      <c r="B560" s="250"/>
      <c r="C560" s="251"/>
      <c r="D560" s="229" t="s">
        <v>249</v>
      </c>
      <c r="E560" s="252" t="s">
        <v>19</v>
      </c>
      <c r="F560" s="253" t="s">
        <v>3538</v>
      </c>
      <c r="G560" s="251"/>
      <c r="H560" s="252" t="s">
        <v>19</v>
      </c>
      <c r="I560" s="254"/>
      <c r="J560" s="251"/>
      <c r="K560" s="251"/>
      <c r="L560" s="255"/>
      <c r="M560" s="256"/>
      <c r="N560" s="257"/>
      <c r="O560" s="257"/>
      <c r="P560" s="257"/>
      <c r="Q560" s="257"/>
      <c r="R560" s="257"/>
      <c r="S560" s="257"/>
      <c r="T560" s="258"/>
      <c r="AT560" s="259" t="s">
        <v>249</v>
      </c>
      <c r="AU560" s="259" t="s">
        <v>81</v>
      </c>
      <c r="AV560" s="13" t="s">
        <v>79</v>
      </c>
      <c r="AW560" s="13" t="s">
        <v>33</v>
      </c>
      <c r="AX560" s="13" t="s">
        <v>72</v>
      </c>
      <c r="AY560" s="259" t="s">
        <v>236</v>
      </c>
    </row>
    <row r="561" s="13" customFormat="1">
      <c r="B561" s="250"/>
      <c r="C561" s="251"/>
      <c r="D561" s="229" t="s">
        <v>249</v>
      </c>
      <c r="E561" s="252" t="s">
        <v>19</v>
      </c>
      <c r="F561" s="253" t="s">
        <v>3219</v>
      </c>
      <c r="G561" s="251"/>
      <c r="H561" s="252" t="s">
        <v>19</v>
      </c>
      <c r="I561" s="254"/>
      <c r="J561" s="251"/>
      <c r="K561" s="251"/>
      <c r="L561" s="255"/>
      <c r="M561" s="256"/>
      <c r="N561" s="257"/>
      <c r="O561" s="257"/>
      <c r="P561" s="257"/>
      <c r="Q561" s="257"/>
      <c r="R561" s="257"/>
      <c r="S561" s="257"/>
      <c r="T561" s="258"/>
      <c r="AT561" s="259" t="s">
        <v>249</v>
      </c>
      <c r="AU561" s="259" t="s">
        <v>81</v>
      </c>
      <c r="AV561" s="13" t="s">
        <v>79</v>
      </c>
      <c r="AW561" s="13" t="s">
        <v>33</v>
      </c>
      <c r="AX561" s="13" t="s">
        <v>72</v>
      </c>
      <c r="AY561" s="259" t="s">
        <v>236</v>
      </c>
    </row>
    <row r="562" s="12" customFormat="1">
      <c r="B562" s="233"/>
      <c r="C562" s="234"/>
      <c r="D562" s="229" t="s">
        <v>249</v>
      </c>
      <c r="E562" s="235" t="s">
        <v>19</v>
      </c>
      <c r="F562" s="236" t="s">
        <v>3539</v>
      </c>
      <c r="G562" s="234"/>
      <c r="H562" s="237">
        <v>6.5449999999999999</v>
      </c>
      <c r="I562" s="238"/>
      <c r="J562" s="234"/>
      <c r="K562" s="234"/>
      <c r="L562" s="239"/>
      <c r="M562" s="240"/>
      <c r="N562" s="241"/>
      <c r="O562" s="241"/>
      <c r="P562" s="241"/>
      <c r="Q562" s="241"/>
      <c r="R562" s="241"/>
      <c r="S562" s="241"/>
      <c r="T562" s="242"/>
      <c r="AT562" s="243" t="s">
        <v>249</v>
      </c>
      <c r="AU562" s="243" t="s">
        <v>81</v>
      </c>
      <c r="AV562" s="12" t="s">
        <v>81</v>
      </c>
      <c r="AW562" s="12" t="s">
        <v>33</v>
      </c>
      <c r="AX562" s="12" t="s">
        <v>72</v>
      </c>
      <c r="AY562" s="243" t="s">
        <v>236</v>
      </c>
    </row>
    <row r="563" s="12" customFormat="1">
      <c r="B563" s="233"/>
      <c r="C563" s="234"/>
      <c r="D563" s="229" t="s">
        <v>249</v>
      </c>
      <c r="E563" s="235" t="s">
        <v>19</v>
      </c>
      <c r="F563" s="236" t="s">
        <v>3540</v>
      </c>
      <c r="G563" s="234"/>
      <c r="H563" s="237">
        <v>1.405</v>
      </c>
      <c r="I563" s="238"/>
      <c r="J563" s="234"/>
      <c r="K563" s="234"/>
      <c r="L563" s="239"/>
      <c r="M563" s="240"/>
      <c r="N563" s="241"/>
      <c r="O563" s="241"/>
      <c r="P563" s="241"/>
      <c r="Q563" s="241"/>
      <c r="R563" s="241"/>
      <c r="S563" s="241"/>
      <c r="T563" s="242"/>
      <c r="AT563" s="243" t="s">
        <v>249</v>
      </c>
      <c r="AU563" s="243" t="s">
        <v>81</v>
      </c>
      <c r="AV563" s="12" t="s">
        <v>81</v>
      </c>
      <c r="AW563" s="12" t="s">
        <v>33</v>
      </c>
      <c r="AX563" s="12" t="s">
        <v>72</v>
      </c>
      <c r="AY563" s="243" t="s">
        <v>236</v>
      </c>
    </row>
    <row r="564" s="11" customFormat="1" ht="22.8" customHeight="1">
      <c r="B564" s="201"/>
      <c r="C564" s="202"/>
      <c r="D564" s="203" t="s">
        <v>71</v>
      </c>
      <c r="E564" s="215" t="s">
        <v>310</v>
      </c>
      <c r="F564" s="215" t="s">
        <v>451</v>
      </c>
      <c r="G564" s="202"/>
      <c r="H564" s="202"/>
      <c r="I564" s="205"/>
      <c r="J564" s="216">
        <f>BK564</f>
        <v>0</v>
      </c>
      <c r="K564" s="202"/>
      <c r="L564" s="207"/>
      <c r="M564" s="208"/>
      <c r="N564" s="209"/>
      <c r="O564" s="209"/>
      <c r="P564" s="210">
        <f>SUM(P565:P597)</f>
        <v>0</v>
      </c>
      <c r="Q564" s="209"/>
      <c r="R564" s="210">
        <f>SUM(R565:R597)</f>
        <v>3.5047471999999997</v>
      </c>
      <c r="S564" s="209"/>
      <c r="T564" s="211">
        <f>SUM(T565:T597)</f>
        <v>0</v>
      </c>
      <c r="AR564" s="212" t="s">
        <v>79</v>
      </c>
      <c r="AT564" s="213" t="s">
        <v>71</v>
      </c>
      <c r="AU564" s="213" t="s">
        <v>79</v>
      </c>
      <c r="AY564" s="212" t="s">
        <v>236</v>
      </c>
      <c r="BK564" s="214">
        <f>SUM(BK565:BK597)</f>
        <v>0</v>
      </c>
    </row>
    <row r="565" s="1" customFormat="1" ht="16.5" customHeight="1">
      <c r="B565" s="39"/>
      <c r="C565" s="217" t="s">
        <v>2519</v>
      </c>
      <c r="D565" s="217" t="s">
        <v>238</v>
      </c>
      <c r="E565" s="218" t="s">
        <v>3541</v>
      </c>
      <c r="F565" s="219" t="s">
        <v>3542</v>
      </c>
      <c r="G565" s="220" t="s">
        <v>318</v>
      </c>
      <c r="H565" s="221">
        <v>11</v>
      </c>
      <c r="I565" s="222"/>
      <c r="J565" s="223">
        <f>ROUND(I565*H565,2)</f>
        <v>0</v>
      </c>
      <c r="K565" s="219" t="s">
        <v>242</v>
      </c>
      <c r="L565" s="44"/>
      <c r="M565" s="224" t="s">
        <v>19</v>
      </c>
      <c r="N565" s="225" t="s">
        <v>43</v>
      </c>
      <c r="O565" s="80"/>
      <c r="P565" s="226">
        <f>O565*H565</f>
        <v>0</v>
      </c>
      <c r="Q565" s="226">
        <v>0.00084000000000000003</v>
      </c>
      <c r="R565" s="226">
        <f>Q565*H565</f>
        <v>0.0092399999999999999</v>
      </c>
      <c r="S565" s="226">
        <v>0</v>
      </c>
      <c r="T565" s="227">
        <f>S565*H565</f>
        <v>0</v>
      </c>
      <c r="AR565" s="18" t="s">
        <v>243</v>
      </c>
      <c r="AT565" s="18" t="s">
        <v>238</v>
      </c>
      <c r="AU565" s="18" t="s">
        <v>81</v>
      </c>
      <c r="AY565" s="18" t="s">
        <v>236</v>
      </c>
      <c r="BE565" s="228">
        <f>IF(N565="základní",J565,0)</f>
        <v>0</v>
      </c>
      <c r="BF565" s="228">
        <f>IF(N565="snížená",J565,0)</f>
        <v>0</v>
      </c>
      <c r="BG565" s="228">
        <f>IF(N565="zákl. přenesená",J565,0)</f>
        <v>0</v>
      </c>
      <c r="BH565" s="228">
        <f>IF(N565="sníž. přenesená",J565,0)</f>
        <v>0</v>
      </c>
      <c r="BI565" s="228">
        <f>IF(N565="nulová",J565,0)</f>
        <v>0</v>
      </c>
      <c r="BJ565" s="18" t="s">
        <v>79</v>
      </c>
      <c r="BK565" s="228">
        <f>ROUND(I565*H565,2)</f>
        <v>0</v>
      </c>
      <c r="BL565" s="18" t="s">
        <v>243</v>
      </c>
      <c r="BM565" s="18" t="s">
        <v>3543</v>
      </c>
    </row>
    <row r="566" s="1" customFormat="1">
      <c r="B566" s="39"/>
      <c r="C566" s="40"/>
      <c r="D566" s="229" t="s">
        <v>245</v>
      </c>
      <c r="E566" s="40"/>
      <c r="F566" s="230" t="s">
        <v>3542</v>
      </c>
      <c r="G566" s="40"/>
      <c r="H566" s="40"/>
      <c r="I566" s="144"/>
      <c r="J566" s="40"/>
      <c r="K566" s="40"/>
      <c r="L566" s="44"/>
      <c r="M566" s="231"/>
      <c r="N566" s="80"/>
      <c r="O566" s="80"/>
      <c r="P566" s="80"/>
      <c r="Q566" s="80"/>
      <c r="R566" s="80"/>
      <c r="S566" s="80"/>
      <c r="T566" s="81"/>
      <c r="AT566" s="18" t="s">
        <v>245</v>
      </c>
      <c r="AU566" s="18" t="s">
        <v>81</v>
      </c>
    </row>
    <row r="567" s="13" customFormat="1">
      <c r="B567" s="250"/>
      <c r="C567" s="251"/>
      <c r="D567" s="229" t="s">
        <v>249</v>
      </c>
      <c r="E567" s="252" t="s">
        <v>19</v>
      </c>
      <c r="F567" s="253" t="s">
        <v>3544</v>
      </c>
      <c r="G567" s="251"/>
      <c r="H567" s="252" t="s">
        <v>19</v>
      </c>
      <c r="I567" s="254"/>
      <c r="J567" s="251"/>
      <c r="K567" s="251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249</v>
      </c>
      <c r="AU567" s="259" t="s">
        <v>81</v>
      </c>
      <c r="AV567" s="13" t="s">
        <v>79</v>
      </c>
      <c r="AW567" s="13" t="s">
        <v>33</v>
      </c>
      <c r="AX567" s="13" t="s">
        <v>72</v>
      </c>
      <c r="AY567" s="259" t="s">
        <v>236</v>
      </c>
    </row>
    <row r="568" s="13" customFormat="1">
      <c r="B568" s="250"/>
      <c r="C568" s="251"/>
      <c r="D568" s="229" t="s">
        <v>249</v>
      </c>
      <c r="E568" s="252" t="s">
        <v>19</v>
      </c>
      <c r="F568" s="253" t="s">
        <v>3228</v>
      </c>
      <c r="G568" s="251"/>
      <c r="H568" s="252" t="s">
        <v>19</v>
      </c>
      <c r="I568" s="254"/>
      <c r="J568" s="251"/>
      <c r="K568" s="251"/>
      <c r="L568" s="255"/>
      <c r="M568" s="256"/>
      <c r="N568" s="257"/>
      <c r="O568" s="257"/>
      <c r="P568" s="257"/>
      <c r="Q568" s="257"/>
      <c r="R568" s="257"/>
      <c r="S568" s="257"/>
      <c r="T568" s="258"/>
      <c r="AT568" s="259" t="s">
        <v>249</v>
      </c>
      <c r="AU568" s="259" t="s">
        <v>81</v>
      </c>
      <c r="AV568" s="13" t="s">
        <v>79</v>
      </c>
      <c r="AW568" s="13" t="s">
        <v>33</v>
      </c>
      <c r="AX568" s="13" t="s">
        <v>72</v>
      </c>
      <c r="AY568" s="259" t="s">
        <v>236</v>
      </c>
    </row>
    <row r="569" s="12" customFormat="1">
      <c r="B569" s="233"/>
      <c r="C569" s="234"/>
      <c r="D569" s="229" t="s">
        <v>249</v>
      </c>
      <c r="E569" s="235" t="s">
        <v>19</v>
      </c>
      <c r="F569" s="236" t="s">
        <v>3545</v>
      </c>
      <c r="G569" s="234"/>
      <c r="H569" s="237">
        <v>11</v>
      </c>
      <c r="I569" s="238"/>
      <c r="J569" s="234"/>
      <c r="K569" s="234"/>
      <c r="L569" s="239"/>
      <c r="M569" s="240"/>
      <c r="N569" s="241"/>
      <c r="O569" s="241"/>
      <c r="P569" s="241"/>
      <c r="Q569" s="241"/>
      <c r="R569" s="241"/>
      <c r="S569" s="241"/>
      <c r="T569" s="242"/>
      <c r="AT569" s="243" t="s">
        <v>249</v>
      </c>
      <c r="AU569" s="243" t="s">
        <v>81</v>
      </c>
      <c r="AV569" s="12" t="s">
        <v>81</v>
      </c>
      <c r="AW569" s="12" t="s">
        <v>33</v>
      </c>
      <c r="AX569" s="12" t="s">
        <v>72</v>
      </c>
      <c r="AY569" s="243" t="s">
        <v>236</v>
      </c>
    </row>
    <row r="570" s="1" customFormat="1" ht="16.5" customHeight="1">
      <c r="B570" s="39"/>
      <c r="C570" s="260" t="s">
        <v>1047</v>
      </c>
      <c r="D570" s="260" t="s">
        <v>680</v>
      </c>
      <c r="E570" s="261" t="s">
        <v>3546</v>
      </c>
      <c r="F570" s="262" t="s">
        <v>3547</v>
      </c>
      <c r="G570" s="263" t="s">
        <v>318</v>
      </c>
      <c r="H570" s="264">
        <v>11</v>
      </c>
      <c r="I570" s="265"/>
      <c r="J570" s="266">
        <f>ROUND(I570*H570,2)</f>
        <v>0</v>
      </c>
      <c r="K570" s="262" t="s">
        <v>19</v>
      </c>
      <c r="L570" s="267"/>
      <c r="M570" s="268" t="s">
        <v>19</v>
      </c>
      <c r="N570" s="269" t="s">
        <v>43</v>
      </c>
      <c r="O570" s="80"/>
      <c r="P570" s="226">
        <f>O570*H570</f>
        <v>0</v>
      </c>
      <c r="Q570" s="226">
        <v>0.0080000000000000002</v>
      </c>
      <c r="R570" s="226">
        <f>Q570*H570</f>
        <v>0.087999999999999995</v>
      </c>
      <c r="S570" s="226">
        <v>0</v>
      </c>
      <c r="T570" s="227">
        <f>S570*H570</f>
        <v>0</v>
      </c>
      <c r="AR570" s="18" t="s">
        <v>305</v>
      </c>
      <c r="AT570" s="18" t="s">
        <v>680</v>
      </c>
      <c r="AU570" s="18" t="s">
        <v>81</v>
      </c>
      <c r="AY570" s="18" t="s">
        <v>236</v>
      </c>
      <c r="BE570" s="228">
        <f>IF(N570="základní",J570,0)</f>
        <v>0</v>
      </c>
      <c r="BF570" s="228">
        <f>IF(N570="snížená",J570,0)</f>
        <v>0</v>
      </c>
      <c r="BG570" s="228">
        <f>IF(N570="zákl. přenesená",J570,0)</f>
        <v>0</v>
      </c>
      <c r="BH570" s="228">
        <f>IF(N570="sníž. přenesená",J570,0)</f>
        <v>0</v>
      </c>
      <c r="BI570" s="228">
        <f>IF(N570="nulová",J570,0)</f>
        <v>0</v>
      </c>
      <c r="BJ570" s="18" t="s">
        <v>79</v>
      </c>
      <c r="BK570" s="228">
        <f>ROUND(I570*H570,2)</f>
        <v>0</v>
      </c>
      <c r="BL570" s="18" t="s">
        <v>243</v>
      </c>
      <c r="BM570" s="18" t="s">
        <v>3548</v>
      </c>
    </row>
    <row r="571" s="1" customFormat="1">
      <c r="B571" s="39"/>
      <c r="C571" s="40"/>
      <c r="D571" s="229" t="s">
        <v>245</v>
      </c>
      <c r="E571" s="40"/>
      <c r="F571" s="230" t="s">
        <v>3547</v>
      </c>
      <c r="G571" s="40"/>
      <c r="H571" s="40"/>
      <c r="I571" s="144"/>
      <c r="J571" s="40"/>
      <c r="K571" s="40"/>
      <c r="L571" s="44"/>
      <c r="M571" s="231"/>
      <c r="N571" s="80"/>
      <c r="O571" s="80"/>
      <c r="P571" s="80"/>
      <c r="Q571" s="80"/>
      <c r="R571" s="80"/>
      <c r="S571" s="80"/>
      <c r="T571" s="81"/>
      <c r="AT571" s="18" t="s">
        <v>245</v>
      </c>
      <c r="AU571" s="18" t="s">
        <v>81</v>
      </c>
    </row>
    <row r="572" s="1" customFormat="1">
      <c r="B572" s="39"/>
      <c r="C572" s="40"/>
      <c r="D572" s="229" t="s">
        <v>247</v>
      </c>
      <c r="E572" s="40"/>
      <c r="F572" s="232" t="s">
        <v>3549</v>
      </c>
      <c r="G572" s="40"/>
      <c r="H572" s="40"/>
      <c r="I572" s="144"/>
      <c r="J572" s="40"/>
      <c r="K572" s="40"/>
      <c r="L572" s="44"/>
      <c r="M572" s="231"/>
      <c r="N572" s="80"/>
      <c r="O572" s="80"/>
      <c r="P572" s="80"/>
      <c r="Q572" s="80"/>
      <c r="R572" s="80"/>
      <c r="S572" s="80"/>
      <c r="T572" s="81"/>
      <c r="AT572" s="18" t="s">
        <v>247</v>
      </c>
      <c r="AU572" s="18" t="s">
        <v>81</v>
      </c>
    </row>
    <row r="573" s="13" customFormat="1">
      <c r="B573" s="250"/>
      <c r="C573" s="251"/>
      <c r="D573" s="229" t="s">
        <v>249</v>
      </c>
      <c r="E573" s="252" t="s">
        <v>19</v>
      </c>
      <c r="F573" s="253" t="s">
        <v>3544</v>
      </c>
      <c r="G573" s="251"/>
      <c r="H573" s="252" t="s">
        <v>19</v>
      </c>
      <c r="I573" s="254"/>
      <c r="J573" s="251"/>
      <c r="K573" s="251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249</v>
      </c>
      <c r="AU573" s="259" t="s">
        <v>81</v>
      </c>
      <c r="AV573" s="13" t="s">
        <v>79</v>
      </c>
      <c r="AW573" s="13" t="s">
        <v>33</v>
      </c>
      <c r="AX573" s="13" t="s">
        <v>72</v>
      </c>
      <c r="AY573" s="259" t="s">
        <v>236</v>
      </c>
    </row>
    <row r="574" s="13" customFormat="1">
      <c r="B574" s="250"/>
      <c r="C574" s="251"/>
      <c r="D574" s="229" t="s">
        <v>249</v>
      </c>
      <c r="E574" s="252" t="s">
        <v>19</v>
      </c>
      <c r="F574" s="253" t="s">
        <v>3228</v>
      </c>
      <c r="G574" s="251"/>
      <c r="H574" s="252" t="s">
        <v>19</v>
      </c>
      <c r="I574" s="254"/>
      <c r="J574" s="251"/>
      <c r="K574" s="251"/>
      <c r="L574" s="255"/>
      <c r="M574" s="256"/>
      <c r="N574" s="257"/>
      <c r="O574" s="257"/>
      <c r="P574" s="257"/>
      <c r="Q574" s="257"/>
      <c r="R574" s="257"/>
      <c r="S574" s="257"/>
      <c r="T574" s="258"/>
      <c r="AT574" s="259" t="s">
        <v>249</v>
      </c>
      <c r="AU574" s="259" t="s">
        <v>81</v>
      </c>
      <c r="AV574" s="13" t="s">
        <v>79</v>
      </c>
      <c r="AW574" s="13" t="s">
        <v>33</v>
      </c>
      <c r="AX574" s="13" t="s">
        <v>72</v>
      </c>
      <c r="AY574" s="259" t="s">
        <v>236</v>
      </c>
    </row>
    <row r="575" s="12" customFormat="1">
      <c r="B575" s="233"/>
      <c r="C575" s="234"/>
      <c r="D575" s="229" t="s">
        <v>249</v>
      </c>
      <c r="E575" s="235" t="s">
        <v>19</v>
      </c>
      <c r="F575" s="236" t="s">
        <v>3545</v>
      </c>
      <c r="G575" s="234"/>
      <c r="H575" s="237">
        <v>11</v>
      </c>
      <c r="I575" s="238"/>
      <c r="J575" s="234"/>
      <c r="K575" s="234"/>
      <c r="L575" s="239"/>
      <c r="M575" s="240"/>
      <c r="N575" s="241"/>
      <c r="O575" s="241"/>
      <c r="P575" s="241"/>
      <c r="Q575" s="241"/>
      <c r="R575" s="241"/>
      <c r="S575" s="241"/>
      <c r="T575" s="242"/>
      <c r="AT575" s="243" t="s">
        <v>249</v>
      </c>
      <c r="AU575" s="243" t="s">
        <v>81</v>
      </c>
      <c r="AV575" s="12" t="s">
        <v>81</v>
      </c>
      <c r="AW575" s="12" t="s">
        <v>33</v>
      </c>
      <c r="AX575" s="12" t="s">
        <v>72</v>
      </c>
      <c r="AY575" s="243" t="s">
        <v>236</v>
      </c>
    </row>
    <row r="576" s="1" customFormat="1" ht="16.5" customHeight="1">
      <c r="B576" s="39"/>
      <c r="C576" s="217" t="s">
        <v>2534</v>
      </c>
      <c r="D576" s="217" t="s">
        <v>238</v>
      </c>
      <c r="E576" s="218" t="s">
        <v>3550</v>
      </c>
      <c r="F576" s="219" t="s">
        <v>3551</v>
      </c>
      <c r="G576" s="220" t="s">
        <v>318</v>
      </c>
      <c r="H576" s="221">
        <v>7</v>
      </c>
      <c r="I576" s="222"/>
      <c r="J576" s="223">
        <f>ROUND(I576*H576,2)</f>
        <v>0</v>
      </c>
      <c r="K576" s="219" t="s">
        <v>242</v>
      </c>
      <c r="L576" s="44"/>
      <c r="M576" s="224" t="s">
        <v>19</v>
      </c>
      <c r="N576" s="225" t="s">
        <v>43</v>
      </c>
      <c r="O576" s="80"/>
      <c r="P576" s="226">
        <f>O576*H576</f>
        <v>0</v>
      </c>
      <c r="Q576" s="226">
        <v>0.14760999999999999</v>
      </c>
      <c r="R576" s="226">
        <f>Q576*H576</f>
        <v>1.0332699999999999</v>
      </c>
      <c r="S576" s="226">
        <v>0</v>
      </c>
      <c r="T576" s="227">
        <f>S576*H576</f>
        <v>0</v>
      </c>
      <c r="AR576" s="18" t="s">
        <v>243</v>
      </c>
      <c r="AT576" s="18" t="s">
        <v>238</v>
      </c>
      <c r="AU576" s="18" t="s">
        <v>81</v>
      </c>
      <c r="AY576" s="18" t="s">
        <v>236</v>
      </c>
      <c r="BE576" s="228">
        <f>IF(N576="základní",J576,0)</f>
        <v>0</v>
      </c>
      <c r="BF576" s="228">
        <f>IF(N576="snížená",J576,0)</f>
        <v>0</v>
      </c>
      <c r="BG576" s="228">
        <f>IF(N576="zákl. přenesená",J576,0)</f>
        <v>0</v>
      </c>
      <c r="BH576" s="228">
        <f>IF(N576="sníž. přenesená",J576,0)</f>
        <v>0</v>
      </c>
      <c r="BI576" s="228">
        <f>IF(N576="nulová",J576,0)</f>
        <v>0</v>
      </c>
      <c r="BJ576" s="18" t="s">
        <v>79</v>
      </c>
      <c r="BK576" s="228">
        <f>ROUND(I576*H576,2)</f>
        <v>0</v>
      </c>
      <c r="BL576" s="18" t="s">
        <v>243</v>
      </c>
      <c r="BM576" s="18" t="s">
        <v>3552</v>
      </c>
    </row>
    <row r="577" s="1" customFormat="1">
      <c r="B577" s="39"/>
      <c r="C577" s="40"/>
      <c r="D577" s="229" t="s">
        <v>245</v>
      </c>
      <c r="E577" s="40"/>
      <c r="F577" s="230" t="s">
        <v>3553</v>
      </c>
      <c r="G577" s="40"/>
      <c r="H577" s="40"/>
      <c r="I577" s="144"/>
      <c r="J577" s="40"/>
      <c r="K577" s="40"/>
      <c r="L577" s="44"/>
      <c r="M577" s="231"/>
      <c r="N577" s="80"/>
      <c r="O577" s="80"/>
      <c r="P577" s="80"/>
      <c r="Q577" s="80"/>
      <c r="R577" s="80"/>
      <c r="S577" s="80"/>
      <c r="T577" s="81"/>
      <c r="AT577" s="18" t="s">
        <v>245</v>
      </c>
      <c r="AU577" s="18" t="s">
        <v>81</v>
      </c>
    </row>
    <row r="578" s="13" customFormat="1">
      <c r="B578" s="250"/>
      <c r="C578" s="251"/>
      <c r="D578" s="229" t="s">
        <v>249</v>
      </c>
      <c r="E578" s="252" t="s">
        <v>19</v>
      </c>
      <c r="F578" s="253" t="s">
        <v>3331</v>
      </c>
      <c r="G578" s="251"/>
      <c r="H578" s="252" t="s">
        <v>19</v>
      </c>
      <c r="I578" s="254"/>
      <c r="J578" s="251"/>
      <c r="K578" s="251"/>
      <c r="L578" s="255"/>
      <c r="M578" s="256"/>
      <c r="N578" s="257"/>
      <c r="O578" s="257"/>
      <c r="P578" s="257"/>
      <c r="Q578" s="257"/>
      <c r="R578" s="257"/>
      <c r="S578" s="257"/>
      <c r="T578" s="258"/>
      <c r="AT578" s="259" t="s">
        <v>249</v>
      </c>
      <c r="AU578" s="259" t="s">
        <v>81</v>
      </c>
      <c r="AV578" s="13" t="s">
        <v>79</v>
      </c>
      <c r="AW578" s="13" t="s">
        <v>33</v>
      </c>
      <c r="AX578" s="13" t="s">
        <v>72</v>
      </c>
      <c r="AY578" s="259" t="s">
        <v>236</v>
      </c>
    </row>
    <row r="579" s="13" customFormat="1">
      <c r="B579" s="250"/>
      <c r="C579" s="251"/>
      <c r="D579" s="229" t="s">
        <v>249</v>
      </c>
      <c r="E579" s="252" t="s">
        <v>19</v>
      </c>
      <c r="F579" s="253" t="s">
        <v>3203</v>
      </c>
      <c r="G579" s="251"/>
      <c r="H579" s="252" t="s">
        <v>19</v>
      </c>
      <c r="I579" s="254"/>
      <c r="J579" s="251"/>
      <c r="K579" s="251"/>
      <c r="L579" s="255"/>
      <c r="M579" s="256"/>
      <c r="N579" s="257"/>
      <c r="O579" s="257"/>
      <c r="P579" s="257"/>
      <c r="Q579" s="257"/>
      <c r="R579" s="257"/>
      <c r="S579" s="257"/>
      <c r="T579" s="258"/>
      <c r="AT579" s="259" t="s">
        <v>249</v>
      </c>
      <c r="AU579" s="259" t="s">
        <v>81</v>
      </c>
      <c r="AV579" s="13" t="s">
        <v>79</v>
      </c>
      <c r="AW579" s="13" t="s">
        <v>33</v>
      </c>
      <c r="AX579" s="13" t="s">
        <v>72</v>
      </c>
      <c r="AY579" s="259" t="s">
        <v>236</v>
      </c>
    </row>
    <row r="580" s="13" customFormat="1">
      <c r="B580" s="250"/>
      <c r="C580" s="251"/>
      <c r="D580" s="229" t="s">
        <v>249</v>
      </c>
      <c r="E580" s="252" t="s">
        <v>19</v>
      </c>
      <c r="F580" s="253" t="s">
        <v>3209</v>
      </c>
      <c r="G580" s="251"/>
      <c r="H580" s="252" t="s">
        <v>19</v>
      </c>
      <c r="I580" s="254"/>
      <c r="J580" s="251"/>
      <c r="K580" s="251"/>
      <c r="L580" s="255"/>
      <c r="M580" s="256"/>
      <c r="N580" s="257"/>
      <c r="O580" s="257"/>
      <c r="P580" s="257"/>
      <c r="Q580" s="257"/>
      <c r="R580" s="257"/>
      <c r="S580" s="257"/>
      <c r="T580" s="258"/>
      <c r="AT580" s="259" t="s">
        <v>249</v>
      </c>
      <c r="AU580" s="259" t="s">
        <v>81</v>
      </c>
      <c r="AV580" s="13" t="s">
        <v>79</v>
      </c>
      <c r="AW580" s="13" t="s">
        <v>33</v>
      </c>
      <c r="AX580" s="13" t="s">
        <v>72</v>
      </c>
      <c r="AY580" s="259" t="s">
        <v>236</v>
      </c>
    </row>
    <row r="581" s="12" customFormat="1">
      <c r="B581" s="233"/>
      <c r="C581" s="234"/>
      <c r="D581" s="229" t="s">
        <v>249</v>
      </c>
      <c r="E581" s="235" t="s">
        <v>19</v>
      </c>
      <c r="F581" s="236" t="s">
        <v>3554</v>
      </c>
      <c r="G581" s="234"/>
      <c r="H581" s="237">
        <v>7</v>
      </c>
      <c r="I581" s="238"/>
      <c r="J581" s="234"/>
      <c r="K581" s="234"/>
      <c r="L581" s="239"/>
      <c r="M581" s="240"/>
      <c r="N581" s="241"/>
      <c r="O581" s="241"/>
      <c r="P581" s="241"/>
      <c r="Q581" s="241"/>
      <c r="R581" s="241"/>
      <c r="S581" s="241"/>
      <c r="T581" s="242"/>
      <c r="AT581" s="243" t="s">
        <v>249</v>
      </c>
      <c r="AU581" s="243" t="s">
        <v>81</v>
      </c>
      <c r="AV581" s="12" t="s">
        <v>81</v>
      </c>
      <c r="AW581" s="12" t="s">
        <v>33</v>
      </c>
      <c r="AX581" s="12" t="s">
        <v>72</v>
      </c>
      <c r="AY581" s="243" t="s">
        <v>236</v>
      </c>
    </row>
    <row r="582" s="1" customFormat="1" ht="16.5" customHeight="1">
      <c r="B582" s="39"/>
      <c r="C582" s="260" t="s">
        <v>1051</v>
      </c>
      <c r="D582" s="260" t="s">
        <v>680</v>
      </c>
      <c r="E582" s="261" t="s">
        <v>3555</v>
      </c>
      <c r="F582" s="262" t="s">
        <v>3556</v>
      </c>
      <c r="G582" s="263" t="s">
        <v>318</v>
      </c>
      <c r="H582" s="264">
        <v>7</v>
      </c>
      <c r="I582" s="265"/>
      <c r="J582" s="266">
        <f>ROUND(I582*H582,2)</f>
        <v>0</v>
      </c>
      <c r="K582" s="262" t="s">
        <v>242</v>
      </c>
      <c r="L582" s="267"/>
      <c r="M582" s="268" t="s">
        <v>19</v>
      </c>
      <c r="N582" s="269" t="s">
        <v>43</v>
      </c>
      <c r="O582" s="80"/>
      <c r="P582" s="226">
        <f>O582*H582</f>
        <v>0</v>
      </c>
      <c r="Q582" s="226">
        <v>0.13400000000000001</v>
      </c>
      <c r="R582" s="226">
        <f>Q582*H582</f>
        <v>0.93800000000000006</v>
      </c>
      <c r="S582" s="226">
        <v>0</v>
      </c>
      <c r="T582" s="227">
        <f>S582*H582</f>
        <v>0</v>
      </c>
      <c r="AR582" s="18" t="s">
        <v>305</v>
      </c>
      <c r="AT582" s="18" t="s">
        <v>680</v>
      </c>
      <c r="AU582" s="18" t="s">
        <v>81</v>
      </c>
      <c r="AY582" s="18" t="s">
        <v>236</v>
      </c>
      <c r="BE582" s="228">
        <f>IF(N582="základní",J582,0)</f>
        <v>0</v>
      </c>
      <c r="BF582" s="228">
        <f>IF(N582="snížená",J582,0)</f>
        <v>0</v>
      </c>
      <c r="BG582" s="228">
        <f>IF(N582="zákl. přenesená",J582,0)</f>
        <v>0</v>
      </c>
      <c r="BH582" s="228">
        <f>IF(N582="sníž. přenesená",J582,0)</f>
        <v>0</v>
      </c>
      <c r="BI582" s="228">
        <f>IF(N582="nulová",J582,0)</f>
        <v>0</v>
      </c>
      <c r="BJ582" s="18" t="s">
        <v>79</v>
      </c>
      <c r="BK582" s="228">
        <f>ROUND(I582*H582,2)</f>
        <v>0</v>
      </c>
      <c r="BL582" s="18" t="s">
        <v>243</v>
      </c>
      <c r="BM582" s="18" t="s">
        <v>3557</v>
      </c>
    </row>
    <row r="583" s="1" customFormat="1">
      <c r="B583" s="39"/>
      <c r="C583" s="40"/>
      <c r="D583" s="229" t="s">
        <v>245</v>
      </c>
      <c r="E583" s="40"/>
      <c r="F583" s="230" t="s">
        <v>3556</v>
      </c>
      <c r="G583" s="40"/>
      <c r="H583" s="40"/>
      <c r="I583" s="144"/>
      <c r="J583" s="40"/>
      <c r="K583" s="40"/>
      <c r="L583" s="44"/>
      <c r="M583" s="231"/>
      <c r="N583" s="80"/>
      <c r="O583" s="80"/>
      <c r="P583" s="80"/>
      <c r="Q583" s="80"/>
      <c r="R583" s="80"/>
      <c r="S583" s="80"/>
      <c r="T583" s="81"/>
      <c r="AT583" s="18" t="s">
        <v>245</v>
      </c>
      <c r="AU583" s="18" t="s">
        <v>81</v>
      </c>
    </row>
    <row r="584" s="13" customFormat="1">
      <c r="B584" s="250"/>
      <c r="C584" s="251"/>
      <c r="D584" s="229" t="s">
        <v>249</v>
      </c>
      <c r="E584" s="252" t="s">
        <v>19</v>
      </c>
      <c r="F584" s="253" t="s">
        <v>3331</v>
      </c>
      <c r="G584" s="251"/>
      <c r="H584" s="252" t="s">
        <v>19</v>
      </c>
      <c r="I584" s="254"/>
      <c r="J584" s="251"/>
      <c r="K584" s="251"/>
      <c r="L584" s="255"/>
      <c r="M584" s="256"/>
      <c r="N584" s="257"/>
      <c r="O584" s="257"/>
      <c r="P584" s="257"/>
      <c r="Q584" s="257"/>
      <c r="R584" s="257"/>
      <c r="S584" s="257"/>
      <c r="T584" s="258"/>
      <c r="AT584" s="259" t="s">
        <v>249</v>
      </c>
      <c r="AU584" s="259" t="s">
        <v>81</v>
      </c>
      <c r="AV584" s="13" t="s">
        <v>79</v>
      </c>
      <c r="AW584" s="13" t="s">
        <v>33</v>
      </c>
      <c r="AX584" s="13" t="s">
        <v>72</v>
      </c>
      <c r="AY584" s="259" t="s">
        <v>236</v>
      </c>
    </row>
    <row r="585" s="13" customFormat="1">
      <c r="B585" s="250"/>
      <c r="C585" s="251"/>
      <c r="D585" s="229" t="s">
        <v>249</v>
      </c>
      <c r="E585" s="252" t="s">
        <v>19</v>
      </c>
      <c r="F585" s="253" t="s">
        <v>3203</v>
      </c>
      <c r="G585" s="251"/>
      <c r="H585" s="252" t="s">
        <v>19</v>
      </c>
      <c r="I585" s="254"/>
      <c r="J585" s="251"/>
      <c r="K585" s="251"/>
      <c r="L585" s="255"/>
      <c r="M585" s="256"/>
      <c r="N585" s="257"/>
      <c r="O585" s="257"/>
      <c r="P585" s="257"/>
      <c r="Q585" s="257"/>
      <c r="R585" s="257"/>
      <c r="S585" s="257"/>
      <c r="T585" s="258"/>
      <c r="AT585" s="259" t="s">
        <v>249</v>
      </c>
      <c r="AU585" s="259" t="s">
        <v>81</v>
      </c>
      <c r="AV585" s="13" t="s">
        <v>79</v>
      </c>
      <c r="AW585" s="13" t="s">
        <v>33</v>
      </c>
      <c r="AX585" s="13" t="s">
        <v>72</v>
      </c>
      <c r="AY585" s="259" t="s">
        <v>236</v>
      </c>
    </row>
    <row r="586" s="13" customFormat="1">
      <c r="B586" s="250"/>
      <c r="C586" s="251"/>
      <c r="D586" s="229" t="s">
        <v>249</v>
      </c>
      <c r="E586" s="252" t="s">
        <v>19</v>
      </c>
      <c r="F586" s="253" t="s">
        <v>3209</v>
      </c>
      <c r="G586" s="251"/>
      <c r="H586" s="252" t="s">
        <v>19</v>
      </c>
      <c r="I586" s="254"/>
      <c r="J586" s="251"/>
      <c r="K586" s="251"/>
      <c r="L586" s="255"/>
      <c r="M586" s="256"/>
      <c r="N586" s="257"/>
      <c r="O586" s="257"/>
      <c r="P586" s="257"/>
      <c r="Q586" s="257"/>
      <c r="R586" s="257"/>
      <c r="S586" s="257"/>
      <c r="T586" s="258"/>
      <c r="AT586" s="259" t="s">
        <v>249</v>
      </c>
      <c r="AU586" s="259" t="s">
        <v>81</v>
      </c>
      <c r="AV586" s="13" t="s">
        <v>79</v>
      </c>
      <c r="AW586" s="13" t="s">
        <v>33</v>
      </c>
      <c r="AX586" s="13" t="s">
        <v>72</v>
      </c>
      <c r="AY586" s="259" t="s">
        <v>236</v>
      </c>
    </row>
    <row r="587" s="12" customFormat="1">
      <c r="B587" s="233"/>
      <c r="C587" s="234"/>
      <c r="D587" s="229" t="s">
        <v>249</v>
      </c>
      <c r="E587" s="235" t="s">
        <v>19</v>
      </c>
      <c r="F587" s="236" t="s">
        <v>3554</v>
      </c>
      <c r="G587" s="234"/>
      <c r="H587" s="237">
        <v>7</v>
      </c>
      <c r="I587" s="238"/>
      <c r="J587" s="234"/>
      <c r="K587" s="234"/>
      <c r="L587" s="239"/>
      <c r="M587" s="240"/>
      <c r="N587" s="241"/>
      <c r="O587" s="241"/>
      <c r="P587" s="241"/>
      <c r="Q587" s="241"/>
      <c r="R587" s="241"/>
      <c r="S587" s="241"/>
      <c r="T587" s="242"/>
      <c r="AT587" s="243" t="s">
        <v>249</v>
      </c>
      <c r="AU587" s="243" t="s">
        <v>81</v>
      </c>
      <c r="AV587" s="12" t="s">
        <v>81</v>
      </c>
      <c r="AW587" s="12" t="s">
        <v>33</v>
      </c>
      <c r="AX587" s="12" t="s">
        <v>72</v>
      </c>
      <c r="AY587" s="243" t="s">
        <v>236</v>
      </c>
    </row>
    <row r="588" s="1" customFormat="1" ht="16.5" customHeight="1">
      <c r="B588" s="39"/>
      <c r="C588" s="217" t="s">
        <v>2546</v>
      </c>
      <c r="D588" s="217" t="s">
        <v>238</v>
      </c>
      <c r="E588" s="218" t="s">
        <v>3558</v>
      </c>
      <c r="F588" s="219" t="s">
        <v>3559</v>
      </c>
      <c r="G588" s="220" t="s">
        <v>241</v>
      </c>
      <c r="H588" s="221">
        <v>0.29999999999999999</v>
      </c>
      <c r="I588" s="222"/>
      <c r="J588" s="223">
        <f>ROUND(I588*H588,2)</f>
        <v>0</v>
      </c>
      <c r="K588" s="219" t="s">
        <v>242</v>
      </c>
      <c r="L588" s="44"/>
      <c r="M588" s="224" t="s">
        <v>19</v>
      </c>
      <c r="N588" s="225" t="s">
        <v>43</v>
      </c>
      <c r="O588" s="80"/>
      <c r="P588" s="226">
        <f>O588*H588</f>
        <v>0</v>
      </c>
      <c r="Q588" s="226">
        <v>2.5791300000000001</v>
      </c>
      <c r="R588" s="226">
        <f>Q588*H588</f>
        <v>0.77373900000000007</v>
      </c>
      <c r="S588" s="226">
        <v>0</v>
      </c>
      <c r="T588" s="227">
        <f>S588*H588</f>
        <v>0</v>
      </c>
      <c r="AR588" s="18" t="s">
        <v>243</v>
      </c>
      <c r="AT588" s="18" t="s">
        <v>238</v>
      </c>
      <c r="AU588" s="18" t="s">
        <v>81</v>
      </c>
      <c r="AY588" s="18" t="s">
        <v>236</v>
      </c>
      <c r="BE588" s="228">
        <f>IF(N588="základní",J588,0)</f>
        <v>0</v>
      </c>
      <c r="BF588" s="228">
        <f>IF(N588="snížená",J588,0)</f>
        <v>0</v>
      </c>
      <c r="BG588" s="228">
        <f>IF(N588="zákl. přenesená",J588,0)</f>
        <v>0</v>
      </c>
      <c r="BH588" s="228">
        <f>IF(N588="sníž. přenesená",J588,0)</f>
        <v>0</v>
      </c>
      <c r="BI588" s="228">
        <f>IF(N588="nulová",J588,0)</f>
        <v>0</v>
      </c>
      <c r="BJ588" s="18" t="s">
        <v>79</v>
      </c>
      <c r="BK588" s="228">
        <f>ROUND(I588*H588,2)</f>
        <v>0</v>
      </c>
      <c r="BL588" s="18" t="s">
        <v>243</v>
      </c>
      <c r="BM588" s="18" t="s">
        <v>3560</v>
      </c>
    </row>
    <row r="589" s="1" customFormat="1">
      <c r="B589" s="39"/>
      <c r="C589" s="40"/>
      <c r="D589" s="229" t="s">
        <v>245</v>
      </c>
      <c r="E589" s="40"/>
      <c r="F589" s="230" t="s">
        <v>3561</v>
      </c>
      <c r="G589" s="40"/>
      <c r="H589" s="40"/>
      <c r="I589" s="144"/>
      <c r="J589" s="40"/>
      <c r="K589" s="40"/>
      <c r="L589" s="44"/>
      <c r="M589" s="231"/>
      <c r="N589" s="80"/>
      <c r="O589" s="80"/>
      <c r="P589" s="80"/>
      <c r="Q589" s="80"/>
      <c r="R589" s="80"/>
      <c r="S589" s="80"/>
      <c r="T589" s="81"/>
      <c r="AT589" s="18" t="s">
        <v>245</v>
      </c>
      <c r="AU589" s="18" t="s">
        <v>81</v>
      </c>
    </row>
    <row r="590" s="13" customFormat="1">
      <c r="B590" s="250"/>
      <c r="C590" s="251"/>
      <c r="D590" s="229" t="s">
        <v>249</v>
      </c>
      <c r="E590" s="252" t="s">
        <v>19</v>
      </c>
      <c r="F590" s="253" t="s">
        <v>3562</v>
      </c>
      <c r="G590" s="251"/>
      <c r="H590" s="252" t="s">
        <v>19</v>
      </c>
      <c r="I590" s="254"/>
      <c r="J590" s="251"/>
      <c r="K590" s="251"/>
      <c r="L590" s="255"/>
      <c r="M590" s="256"/>
      <c r="N590" s="257"/>
      <c r="O590" s="257"/>
      <c r="P590" s="257"/>
      <c r="Q590" s="257"/>
      <c r="R590" s="257"/>
      <c r="S590" s="257"/>
      <c r="T590" s="258"/>
      <c r="AT590" s="259" t="s">
        <v>249</v>
      </c>
      <c r="AU590" s="259" t="s">
        <v>81</v>
      </c>
      <c r="AV590" s="13" t="s">
        <v>79</v>
      </c>
      <c r="AW590" s="13" t="s">
        <v>33</v>
      </c>
      <c r="AX590" s="13" t="s">
        <v>72</v>
      </c>
      <c r="AY590" s="259" t="s">
        <v>236</v>
      </c>
    </row>
    <row r="591" s="13" customFormat="1">
      <c r="B591" s="250"/>
      <c r="C591" s="251"/>
      <c r="D591" s="229" t="s">
        <v>249</v>
      </c>
      <c r="E591" s="252" t="s">
        <v>19</v>
      </c>
      <c r="F591" s="253" t="s">
        <v>3219</v>
      </c>
      <c r="G591" s="251"/>
      <c r="H591" s="252" t="s">
        <v>19</v>
      </c>
      <c r="I591" s="254"/>
      <c r="J591" s="251"/>
      <c r="K591" s="251"/>
      <c r="L591" s="255"/>
      <c r="M591" s="256"/>
      <c r="N591" s="257"/>
      <c r="O591" s="257"/>
      <c r="P591" s="257"/>
      <c r="Q591" s="257"/>
      <c r="R591" s="257"/>
      <c r="S591" s="257"/>
      <c r="T591" s="258"/>
      <c r="AT591" s="259" t="s">
        <v>249</v>
      </c>
      <c r="AU591" s="259" t="s">
        <v>81</v>
      </c>
      <c r="AV591" s="13" t="s">
        <v>79</v>
      </c>
      <c r="AW591" s="13" t="s">
        <v>33</v>
      </c>
      <c r="AX591" s="13" t="s">
        <v>72</v>
      </c>
      <c r="AY591" s="259" t="s">
        <v>236</v>
      </c>
    </row>
    <row r="592" s="12" customFormat="1">
      <c r="B592" s="233"/>
      <c r="C592" s="234"/>
      <c r="D592" s="229" t="s">
        <v>249</v>
      </c>
      <c r="E592" s="235" t="s">
        <v>19</v>
      </c>
      <c r="F592" s="236" t="s">
        <v>3563</v>
      </c>
      <c r="G592" s="234"/>
      <c r="H592" s="237">
        <v>0.29999999999999999</v>
      </c>
      <c r="I592" s="238"/>
      <c r="J592" s="234"/>
      <c r="K592" s="234"/>
      <c r="L592" s="239"/>
      <c r="M592" s="240"/>
      <c r="N592" s="241"/>
      <c r="O592" s="241"/>
      <c r="P592" s="241"/>
      <c r="Q592" s="241"/>
      <c r="R592" s="241"/>
      <c r="S592" s="241"/>
      <c r="T592" s="242"/>
      <c r="AT592" s="243" t="s">
        <v>249</v>
      </c>
      <c r="AU592" s="243" t="s">
        <v>81</v>
      </c>
      <c r="AV592" s="12" t="s">
        <v>81</v>
      </c>
      <c r="AW592" s="12" t="s">
        <v>33</v>
      </c>
      <c r="AX592" s="12" t="s">
        <v>72</v>
      </c>
      <c r="AY592" s="243" t="s">
        <v>236</v>
      </c>
    </row>
    <row r="593" s="1" customFormat="1" ht="16.5" customHeight="1">
      <c r="B593" s="39"/>
      <c r="C593" s="217" t="s">
        <v>1054</v>
      </c>
      <c r="D593" s="217" t="s">
        <v>238</v>
      </c>
      <c r="E593" s="218" t="s">
        <v>3564</v>
      </c>
      <c r="F593" s="219" t="s">
        <v>3565</v>
      </c>
      <c r="G593" s="220" t="s">
        <v>241</v>
      </c>
      <c r="H593" s="221">
        <v>0.26000000000000001</v>
      </c>
      <c r="I593" s="222"/>
      <c r="J593" s="223">
        <f>ROUND(I593*H593,2)</f>
        <v>0</v>
      </c>
      <c r="K593" s="219" t="s">
        <v>242</v>
      </c>
      <c r="L593" s="44"/>
      <c r="M593" s="224" t="s">
        <v>19</v>
      </c>
      <c r="N593" s="225" t="s">
        <v>43</v>
      </c>
      <c r="O593" s="80"/>
      <c r="P593" s="226">
        <f>O593*H593</f>
        <v>0</v>
      </c>
      <c r="Q593" s="226">
        <v>2.5480700000000001</v>
      </c>
      <c r="R593" s="226">
        <f>Q593*H593</f>
        <v>0.66249820000000004</v>
      </c>
      <c r="S593" s="226">
        <v>0</v>
      </c>
      <c r="T593" s="227">
        <f>S593*H593</f>
        <v>0</v>
      </c>
      <c r="AR593" s="18" t="s">
        <v>243</v>
      </c>
      <c r="AT593" s="18" t="s">
        <v>238</v>
      </c>
      <c r="AU593" s="18" t="s">
        <v>81</v>
      </c>
      <c r="AY593" s="18" t="s">
        <v>236</v>
      </c>
      <c r="BE593" s="228">
        <f>IF(N593="základní",J593,0)</f>
        <v>0</v>
      </c>
      <c r="BF593" s="228">
        <f>IF(N593="snížená",J593,0)</f>
        <v>0</v>
      </c>
      <c r="BG593" s="228">
        <f>IF(N593="zákl. přenesená",J593,0)</f>
        <v>0</v>
      </c>
      <c r="BH593" s="228">
        <f>IF(N593="sníž. přenesená",J593,0)</f>
        <v>0</v>
      </c>
      <c r="BI593" s="228">
        <f>IF(N593="nulová",J593,0)</f>
        <v>0</v>
      </c>
      <c r="BJ593" s="18" t="s">
        <v>79</v>
      </c>
      <c r="BK593" s="228">
        <f>ROUND(I593*H593,2)</f>
        <v>0</v>
      </c>
      <c r="BL593" s="18" t="s">
        <v>243</v>
      </c>
      <c r="BM593" s="18" t="s">
        <v>3566</v>
      </c>
    </row>
    <row r="594" s="1" customFormat="1">
      <c r="B594" s="39"/>
      <c r="C594" s="40"/>
      <c r="D594" s="229" t="s">
        <v>245</v>
      </c>
      <c r="E594" s="40"/>
      <c r="F594" s="230" t="s">
        <v>3567</v>
      </c>
      <c r="G594" s="40"/>
      <c r="H594" s="40"/>
      <c r="I594" s="144"/>
      <c r="J594" s="40"/>
      <c r="K594" s="40"/>
      <c r="L594" s="44"/>
      <c r="M594" s="231"/>
      <c r="N594" s="80"/>
      <c r="O594" s="80"/>
      <c r="P594" s="80"/>
      <c r="Q594" s="80"/>
      <c r="R594" s="80"/>
      <c r="S594" s="80"/>
      <c r="T594" s="81"/>
      <c r="AT594" s="18" t="s">
        <v>245</v>
      </c>
      <c r="AU594" s="18" t="s">
        <v>81</v>
      </c>
    </row>
    <row r="595" s="13" customFormat="1">
      <c r="B595" s="250"/>
      <c r="C595" s="251"/>
      <c r="D595" s="229" t="s">
        <v>249</v>
      </c>
      <c r="E595" s="252" t="s">
        <v>19</v>
      </c>
      <c r="F595" s="253" t="s">
        <v>3366</v>
      </c>
      <c r="G595" s="251"/>
      <c r="H595" s="252" t="s">
        <v>19</v>
      </c>
      <c r="I595" s="254"/>
      <c r="J595" s="251"/>
      <c r="K595" s="251"/>
      <c r="L595" s="255"/>
      <c r="M595" s="256"/>
      <c r="N595" s="257"/>
      <c r="O595" s="257"/>
      <c r="P595" s="257"/>
      <c r="Q595" s="257"/>
      <c r="R595" s="257"/>
      <c r="S595" s="257"/>
      <c r="T595" s="258"/>
      <c r="AT595" s="259" t="s">
        <v>249</v>
      </c>
      <c r="AU595" s="259" t="s">
        <v>81</v>
      </c>
      <c r="AV595" s="13" t="s">
        <v>79</v>
      </c>
      <c r="AW595" s="13" t="s">
        <v>33</v>
      </c>
      <c r="AX595" s="13" t="s">
        <v>72</v>
      </c>
      <c r="AY595" s="259" t="s">
        <v>236</v>
      </c>
    </row>
    <row r="596" s="13" customFormat="1">
      <c r="B596" s="250"/>
      <c r="C596" s="251"/>
      <c r="D596" s="229" t="s">
        <v>249</v>
      </c>
      <c r="E596" s="252" t="s">
        <v>19</v>
      </c>
      <c r="F596" s="253" t="s">
        <v>3228</v>
      </c>
      <c r="G596" s="251"/>
      <c r="H596" s="252" t="s">
        <v>19</v>
      </c>
      <c r="I596" s="254"/>
      <c r="J596" s="251"/>
      <c r="K596" s="251"/>
      <c r="L596" s="255"/>
      <c r="M596" s="256"/>
      <c r="N596" s="257"/>
      <c r="O596" s="257"/>
      <c r="P596" s="257"/>
      <c r="Q596" s="257"/>
      <c r="R596" s="257"/>
      <c r="S596" s="257"/>
      <c r="T596" s="258"/>
      <c r="AT596" s="259" t="s">
        <v>249</v>
      </c>
      <c r="AU596" s="259" t="s">
        <v>81</v>
      </c>
      <c r="AV596" s="13" t="s">
        <v>79</v>
      </c>
      <c r="AW596" s="13" t="s">
        <v>33</v>
      </c>
      <c r="AX596" s="13" t="s">
        <v>72</v>
      </c>
      <c r="AY596" s="259" t="s">
        <v>236</v>
      </c>
    </row>
    <row r="597" s="12" customFormat="1">
      <c r="B597" s="233"/>
      <c r="C597" s="234"/>
      <c r="D597" s="229" t="s">
        <v>249</v>
      </c>
      <c r="E597" s="235" t="s">
        <v>19</v>
      </c>
      <c r="F597" s="236" t="s">
        <v>3568</v>
      </c>
      <c r="G597" s="234"/>
      <c r="H597" s="237">
        <v>0.26000000000000001</v>
      </c>
      <c r="I597" s="238"/>
      <c r="J597" s="234"/>
      <c r="K597" s="234"/>
      <c r="L597" s="239"/>
      <c r="M597" s="240"/>
      <c r="N597" s="241"/>
      <c r="O597" s="241"/>
      <c r="P597" s="241"/>
      <c r="Q597" s="241"/>
      <c r="R597" s="241"/>
      <c r="S597" s="241"/>
      <c r="T597" s="242"/>
      <c r="AT597" s="243" t="s">
        <v>249</v>
      </c>
      <c r="AU597" s="243" t="s">
        <v>81</v>
      </c>
      <c r="AV597" s="12" t="s">
        <v>81</v>
      </c>
      <c r="AW597" s="12" t="s">
        <v>33</v>
      </c>
      <c r="AX597" s="12" t="s">
        <v>72</v>
      </c>
      <c r="AY597" s="243" t="s">
        <v>236</v>
      </c>
    </row>
    <row r="598" s="11" customFormat="1" ht="22.8" customHeight="1">
      <c r="B598" s="201"/>
      <c r="C598" s="202"/>
      <c r="D598" s="203" t="s">
        <v>71</v>
      </c>
      <c r="E598" s="215" t="s">
        <v>329</v>
      </c>
      <c r="F598" s="215" t="s">
        <v>330</v>
      </c>
      <c r="G598" s="202"/>
      <c r="H598" s="202"/>
      <c r="I598" s="205"/>
      <c r="J598" s="216">
        <f>BK598</f>
        <v>0</v>
      </c>
      <c r="K598" s="202"/>
      <c r="L598" s="207"/>
      <c r="M598" s="208"/>
      <c r="N598" s="209"/>
      <c r="O598" s="209"/>
      <c r="P598" s="210">
        <f>SUM(P599:P600)</f>
        <v>0</v>
      </c>
      <c r="Q598" s="209"/>
      <c r="R598" s="210">
        <f>SUM(R599:R600)</f>
        <v>0</v>
      </c>
      <c r="S598" s="209"/>
      <c r="T598" s="211">
        <f>SUM(T599:T600)</f>
        <v>0</v>
      </c>
      <c r="AR598" s="212" t="s">
        <v>79</v>
      </c>
      <c r="AT598" s="213" t="s">
        <v>71</v>
      </c>
      <c r="AU598" s="213" t="s">
        <v>79</v>
      </c>
      <c r="AY598" s="212" t="s">
        <v>236</v>
      </c>
      <c r="BK598" s="214">
        <f>SUM(BK599:BK600)</f>
        <v>0</v>
      </c>
    </row>
    <row r="599" s="1" customFormat="1" ht="16.5" customHeight="1">
      <c r="B599" s="39"/>
      <c r="C599" s="217" t="s">
        <v>2556</v>
      </c>
      <c r="D599" s="217" t="s">
        <v>238</v>
      </c>
      <c r="E599" s="218" t="s">
        <v>3569</v>
      </c>
      <c r="F599" s="219" t="s">
        <v>3570</v>
      </c>
      <c r="G599" s="220" t="s">
        <v>256</v>
      </c>
      <c r="H599" s="221">
        <v>175.46199999999999</v>
      </c>
      <c r="I599" s="222"/>
      <c r="J599" s="223">
        <f>ROUND(I599*H599,2)</f>
        <v>0</v>
      </c>
      <c r="K599" s="219" t="s">
        <v>242</v>
      </c>
      <c r="L599" s="44"/>
      <c r="M599" s="224" t="s">
        <v>19</v>
      </c>
      <c r="N599" s="225" t="s">
        <v>43</v>
      </c>
      <c r="O599" s="80"/>
      <c r="P599" s="226">
        <f>O599*H599</f>
        <v>0</v>
      </c>
      <c r="Q599" s="226">
        <v>0</v>
      </c>
      <c r="R599" s="226">
        <f>Q599*H599</f>
        <v>0</v>
      </c>
      <c r="S599" s="226">
        <v>0</v>
      </c>
      <c r="T599" s="227">
        <f>S599*H599</f>
        <v>0</v>
      </c>
      <c r="AR599" s="18" t="s">
        <v>243</v>
      </c>
      <c r="AT599" s="18" t="s">
        <v>238</v>
      </c>
      <c r="AU599" s="18" t="s">
        <v>81</v>
      </c>
      <c r="AY599" s="18" t="s">
        <v>236</v>
      </c>
      <c r="BE599" s="228">
        <f>IF(N599="základní",J599,0)</f>
        <v>0</v>
      </c>
      <c r="BF599" s="228">
        <f>IF(N599="snížená",J599,0)</f>
        <v>0</v>
      </c>
      <c r="BG599" s="228">
        <f>IF(N599="zákl. přenesená",J599,0)</f>
        <v>0</v>
      </c>
      <c r="BH599" s="228">
        <f>IF(N599="sníž. přenesená",J599,0)</f>
        <v>0</v>
      </c>
      <c r="BI599" s="228">
        <f>IF(N599="nulová",J599,0)</f>
        <v>0</v>
      </c>
      <c r="BJ599" s="18" t="s">
        <v>79</v>
      </c>
      <c r="BK599" s="228">
        <f>ROUND(I599*H599,2)</f>
        <v>0</v>
      </c>
      <c r="BL599" s="18" t="s">
        <v>243</v>
      </c>
      <c r="BM599" s="18" t="s">
        <v>3571</v>
      </c>
    </row>
    <row r="600" s="1" customFormat="1">
      <c r="B600" s="39"/>
      <c r="C600" s="40"/>
      <c r="D600" s="229" t="s">
        <v>245</v>
      </c>
      <c r="E600" s="40"/>
      <c r="F600" s="230" t="s">
        <v>3572</v>
      </c>
      <c r="G600" s="40"/>
      <c r="H600" s="40"/>
      <c r="I600" s="144"/>
      <c r="J600" s="40"/>
      <c r="K600" s="40"/>
      <c r="L600" s="44"/>
      <c r="M600" s="231"/>
      <c r="N600" s="80"/>
      <c r="O600" s="80"/>
      <c r="P600" s="80"/>
      <c r="Q600" s="80"/>
      <c r="R600" s="80"/>
      <c r="S600" s="80"/>
      <c r="T600" s="81"/>
      <c r="AT600" s="18" t="s">
        <v>245</v>
      </c>
      <c r="AU600" s="18" t="s">
        <v>81</v>
      </c>
    </row>
    <row r="601" s="11" customFormat="1" ht="25.92" customHeight="1">
      <c r="B601" s="201"/>
      <c r="C601" s="202"/>
      <c r="D601" s="203" t="s">
        <v>71</v>
      </c>
      <c r="E601" s="204" t="s">
        <v>660</v>
      </c>
      <c r="F601" s="204" t="s">
        <v>661</v>
      </c>
      <c r="G601" s="202"/>
      <c r="H601" s="202"/>
      <c r="I601" s="205"/>
      <c r="J601" s="206">
        <f>BK601</f>
        <v>0</v>
      </c>
      <c r="K601" s="202"/>
      <c r="L601" s="207"/>
      <c r="M601" s="208"/>
      <c r="N601" s="209"/>
      <c r="O601" s="209"/>
      <c r="P601" s="210">
        <f>P602</f>
        <v>0</v>
      </c>
      <c r="Q601" s="209"/>
      <c r="R601" s="210">
        <f>R602</f>
        <v>0.0110168</v>
      </c>
      <c r="S601" s="209"/>
      <c r="T601" s="211">
        <f>T602</f>
        <v>0</v>
      </c>
      <c r="AR601" s="212" t="s">
        <v>81</v>
      </c>
      <c r="AT601" s="213" t="s">
        <v>71</v>
      </c>
      <c r="AU601" s="213" t="s">
        <v>72</v>
      </c>
      <c r="AY601" s="212" t="s">
        <v>236</v>
      </c>
      <c r="BK601" s="214">
        <f>BK602</f>
        <v>0</v>
      </c>
    </row>
    <row r="602" s="11" customFormat="1" ht="22.8" customHeight="1">
      <c r="B602" s="201"/>
      <c r="C602" s="202"/>
      <c r="D602" s="203" t="s">
        <v>71</v>
      </c>
      <c r="E602" s="215" t="s">
        <v>3573</v>
      </c>
      <c r="F602" s="215" t="s">
        <v>3574</v>
      </c>
      <c r="G602" s="202"/>
      <c r="H602" s="202"/>
      <c r="I602" s="205"/>
      <c r="J602" s="216">
        <f>BK602</f>
        <v>0</v>
      </c>
      <c r="K602" s="202"/>
      <c r="L602" s="207"/>
      <c r="M602" s="208"/>
      <c r="N602" s="209"/>
      <c r="O602" s="209"/>
      <c r="P602" s="210">
        <f>SUM(P603:P611)</f>
        <v>0</v>
      </c>
      <c r="Q602" s="209"/>
      <c r="R602" s="210">
        <f>SUM(R603:R611)</f>
        <v>0.0110168</v>
      </c>
      <c r="S602" s="209"/>
      <c r="T602" s="211">
        <f>SUM(T603:T611)</f>
        <v>0</v>
      </c>
      <c r="AR602" s="212" t="s">
        <v>81</v>
      </c>
      <c r="AT602" s="213" t="s">
        <v>71</v>
      </c>
      <c r="AU602" s="213" t="s">
        <v>79</v>
      </c>
      <c r="AY602" s="212" t="s">
        <v>236</v>
      </c>
      <c r="BK602" s="214">
        <f>SUM(BK603:BK611)</f>
        <v>0</v>
      </c>
    </row>
    <row r="603" s="1" customFormat="1" ht="16.5" customHeight="1">
      <c r="B603" s="39"/>
      <c r="C603" s="217" t="s">
        <v>1058</v>
      </c>
      <c r="D603" s="217" t="s">
        <v>238</v>
      </c>
      <c r="E603" s="218" t="s">
        <v>3575</v>
      </c>
      <c r="F603" s="219" t="s">
        <v>3576</v>
      </c>
      <c r="G603" s="220" t="s">
        <v>264</v>
      </c>
      <c r="H603" s="221">
        <v>1.6799999999999999</v>
      </c>
      <c r="I603" s="222"/>
      <c r="J603" s="223">
        <f>ROUND(I603*H603,2)</f>
        <v>0</v>
      </c>
      <c r="K603" s="219" t="s">
        <v>242</v>
      </c>
      <c r="L603" s="44"/>
      <c r="M603" s="224" t="s">
        <v>19</v>
      </c>
      <c r="N603" s="225" t="s">
        <v>43</v>
      </c>
      <c r="O603" s="80"/>
      <c r="P603" s="226">
        <f>O603*H603</f>
        <v>0</v>
      </c>
      <c r="Q603" s="226">
        <v>1.0000000000000001E-05</v>
      </c>
      <c r="R603" s="226">
        <f>Q603*H603</f>
        <v>1.6800000000000002E-05</v>
      </c>
      <c r="S603" s="226">
        <v>0</v>
      </c>
      <c r="T603" s="227">
        <f>S603*H603</f>
        <v>0</v>
      </c>
      <c r="AR603" s="18" t="s">
        <v>412</v>
      </c>
      <c r="AT603" s="18" t="s">
        <v>238</v>
      </c>
      <c r="AU603" s="18" t="s">
        <v>81</v>
      </c>
      <c r="AY603" s="18" t="s">
        <v>236</v>
      </c>
      <c r="BE603" s="228">
        <f>IF(N603="základní",J603,0)</f>
        <v>0</v>
      </c>
      <c r="BF603" s="228">
        <f>IF(N603="snížená",J603,0)</f>
        <v>0</v>
      </c>
      <c r="BG603" s="228">
        <f>IF(N603="zákl. přenesená",J603,0)</f>
        <v>0</v>
      </c>
      <c r="BH603" s="228">
        <f>IF(N603="sníž. přenesená",J603,0)</f>
        <v>0</v>
      </c>
      <c r="BI603" s="228">
        <f>IF(N603="nulová",J603,0)</f>
        <v>0</v>
      </c>
      <c r="BJ603" s="18" t="s">
        <v>79</v>
      </c>
      <c r="BK603" s="228">
        <f>ROUND(I603*H603,2)</f>
        <v>0</v>
      </c>
      <c r="BL603" s="18" t="s">
        <v>412</v>
      </c>
      <c r="BM603" s="18" t="s">
        <v>3577</v>
      </c>
    </row>
    <row r="604" s="1" customFormat="1">
      <c r="B604" s="39"/>
      <c r="C604" s="40"/>
      <c r="D604" s="229" t="s">
        <v>245</v>
      </c>
      <c r="E604" s="40"/>
      <c r="F604" s="230" t="s">
        <v>3578</v>
      </c>
      <c r="G604" s="40"/>
      <c r="H604" s="40"/>
      <c r="I604" s="144"/>
      <c r="J604" s="40"/>
      <c r="K604" s="40"/>
      <c r="L604" s="44"/>
      <c r="M604" s="231"/>
      <c r="N604" s="80"/>
      <c r="O604" s="80"/>
      <c r="P604" s="80"/>
      <c r="Q604" s="80"/>
      <c r="R604" s="80"/>
      <c r="S604" s="80"/>
      <c r="T604" s="81"/>
      <c r="AT604" s="18" t="s">
        <v>245</v>
      </c>
      <c r="AU604" s="18" t="s">
        <v>81</v>
      </c>
    </row>
    <row r="605" s="13" customFormat="1">
      <c r="B605" s="250"/>
      <c r="C605" s="251"/>
      <c r="D605" s="229" t="s">
        <v>249</v>
      </c>
      <c r="E605" s="252" t="s">
        <v>19</v>
      </c>
      <c r="F605" s="253" t="s">
        <v>3228</v>
      </c>
      <c r="G605" s="251"/>
      <c r="H605" s="252" t="s">
        <v>19</v>
      </c>
      <c r="I605" s="254"/>
      <c r="J605" s="251"/>
      <c r="K605" s="251"/>
      <c r="L605" s="255"/>
      <c r="M605" s="256"/>
      <c r="N605" s="257"/>
      <c r="O605" s="257"/>
      <c r="P605" s="257"/>
      <c r="Q605" s="257"/>
      <c r="R605" s="257"/>
      <c r="S605" s="257"/>
      <c r="T605" s="258"/>
      <c r="AT605" s="259" t="s">
        <v>249</v>
      </c>
      <c r="AU605" s="259" t="s">
        <v>81</v>
      </c>
      <c r="AV605" s="13" t="s">
        <v>79</v>
      </c>
      <c r="AW605" s="13" t="s">
        <v>33</v>
      </c>
      <c r="AX605" s="13" t="s">
        <v>72</v>
      </c>
      <c r="AY605" s="259" t="s">
        <v>236</v>
      </c>
    </row>
    <row r="606" s="12" customFormat="1">
      <c r="B606" s="233"/>
      <c r="C606" s="234"/>
      <c r="D606" s="229" t="s">
        <v>249</v>
      </c>
      <c r="E606" s="235" t="s">
        <v>19</v>
      </c>
      <c r="F606" s="236" t="s">
        <v>3579</v>
      </c>
      <c r="G606" s="234"/>
      <c r="H606" s="237">
        <v>1.6799999999999999</v>
      </c>
      <c r="I606" s="238"/>
      <c r="J606" s="234"/>
      <c r="K606" s="234"/>
      <c r="L606" s="239"/>
      <c r="M606" s="240"/>
      <c r="N606" s="241"/>
      <c r="O606" s="241"/>
      <c r="P606" s="241"/>
      <c r="Q606" s="241"/>
      <c r="R606" s="241"/>
      <c r="S606" s="241"/>
      <c r="T606" s="242"/>
      <c r="AT606" s="243" t="s">
        <v>249</v>
      </c>
      <c r="AU606" s="243" t="s">
        <v>81</v>
      </c>
      <c r="AV606" s="12" t="s">
        <v>81</v>
      </c>
      <c r="AW606" s="12" t="s">
        <v>33</v>
      </c>
      <c r="AX606" s="12" t="s">
        <v>72</v>
      </c>
      <c r="AY606" s="243" t="s">
        <v>236</v>
      </c>
    </row>
    <row r="607" s="1" customFormat="1" ht="16.5" customHeight="1">
      <c r="B607" s="39"/>
      <c r="C607" s="260" t="s">
        <v>2570</v>
      </c>
      <c r="D607" s="260" t="s">
        <v>680</v>
      </c>
      <c r="E607" s="261" t="s">
        <v>3580</v>
      </c>
      <c r="F607" s="262" t="s">
        <v>3581</v>
      </c>
      <c r="G607" s="263" t="s">
        <v>276</v>
      </c>
      <c r="H607" s="264">
        <v>1</v>
      </c>
      <c r="I607" s="265"/>
      <c r="J607" s="266">
        <f>ROUND(I607*H607,2)</f>
        <v>0</v>
      </c>
      <c r="K607" s="262" t="s">
        <v>19</v>
      </c>
      <c r="L607" s="267"/>
      <c r="M607" s="268" t="s">
        <v>19</v>
      </c>
      <c r="N607" s="269" t="s">
        <v>43</v>
      </c>
      <c r="O607" s="80"/>
      <c r="P607" s="226">
        <f>O607*H607</f>
        <v>0</v>
      </c>
      <c r="Q607" s="226">
        <v>0.010999999999999999</v>
      </c>
      <c r="R607" s="226">
        <f>Q607*H607</f>
        <v>0.010999999999999999</v>
      </c>
      <c r="S607" s="226">
        <v>0</v>
      </c>
      <c r="T607" s="227">
        <f>S607*H607</f>
        <v>0</v>
      </c>
      <c r="AR607" s="18" t="s">
        <v>510</v>
      </c>
      <c r="AT607" s="18" t="s">
        <v>680</v>
      </c>
      <c r="AU607" s="18" t="s">
        <v>81</v>
      </c>
      <c r="AY607" s="18" t="s">
        <v>236</v>
      </c>
      <c r="BE607" s="228">
        <f>IF(N607="základní",J607,0)</f>
        <v>0</v>
      </c>
      <c r="BF607" s="228">
        <f>IF(N607="snížená",J607,0)</f>
        <v>0</v>
      </c>
      <c r="BG607" s="228">
        <f>IF(N607="zákl. přenesená",J607,0)</f>
        <v>0</v>
      </c>
      <c r="BH607" s="228">
        <f>IF(N607="sníž. přenesená",J607,0)</f>
        <v>0</v>
      </c>
      <c r="BI607" s="228">
        <f>IF(N607="nulová",J607,0)</f>
        <v>0</v>
      </c>
      <c r="BJ607" s="18" t="s">
        <v>79</v>
      </c>
      <c r="BK607" s="228">
        <f>ROUND(I607*H607,2)</f>
        <v>0</v>
      </c>
      <c r="BL607" s="18" t="s">
        <v>412</v>
      </c>
      <c r="BM607" s="18" t="s">
        <v>3582</v>
      </c>
    </row>
    <row r="608" s="1" customFormat="1">
      <c r="B608" s="39"/>
      <c r="C608" s="40"/>
      <c r="D608" s="229" t="s">
        <v>245</v>
      </c>
      <c r="E608" s="40"/>
      <c r="F608" s="230" t="s">
        <v>3581</v>
      </c>
      <c r="G608" s="40"/>
      <c r="H608" s="40"/>
      <c r="I608" s="144"/>
      <c r="J608" s="40"/>
      <c r="K608" s="40"/>
      <c r="L608" s="44"/>
      <c r="M608" s="231"/>
      <c r="N608" s="80"/>
      <c r="O608" s="80"/>
      <c r="P608" s="80"/>
      <c r="Q608" s="80"/>
      <c r="R608" s="80"/>
      <c r="S608" s="80"/>
      <c r="T608" s="81"/>
      <c r="AT608" s="18" t="s">
        <v>245</v>
      </c>
      <c r="AU608" s="18" t="s">
        <v>81</v>
      </c>
    </row>
    <row r="609" s="1" customFormat="1">
      <c r="B609" s="39"/>
      <c r="C609" s="40"/>
      <c r="D609" s="229" t="s">
        <v>247</v>
      </c>
      <c r="E609" s="40"/>
      <c r="F609" s="232" t="s">
        <v>3583</v>
      </c>
      <c r="G609" s="40"/>
      <c r="H609" s="40"/>
      <c r="I609" s="144"/>
      <c r="J609" s="40"/>
      <c r="K609" s="40"/>
      <c r="L609" s="44"/>
      <c r="M609" s="231"/>
      <c r="N609" s="80"/>
      <c r="O609" s="80"/>
      <c r="P609" s="80"/>
      <c r="Q609" s="80"/>
      <c r="R609" s="80"/>
      <c r="S609" s="80"/>
      <c r="T609" s="81"/>
      <c r="AT609" s="18" t="s">
        <v>247</v>
      </c>
      <c r="AU609" s="18" t="s">
        <v>81</v>
      </c>
    </row>
    <row r="610" s="13" customFormat="1">
      <c r="B610" s="250"/>
      <c r="C610" s="251"/>
      <c r="D610" s="229" t="s">
        <v>249</v>
      </c>
      <c r="E610" s="252" t="s">
        <v>19</v>
      </c>
      <c r="F610" s="253" t="s">
        <v>3228</v>
      </c>
      <c r="G610" s="251"/>
      <c r="H610" s="252" t="s">
        <v>19</v>
      </c>
      <c r="I610" s="254"/>
      <c r="J610" s="251"/>
      <c r="K610" s="251"/>
      <c r="L610" s="255"/>
      <c r="M610" s="256"/>
      <c r="N610" s="257"/>
      <c r="O610" s="257"/>
      <c r="P610" s="257"/>
      <c r="Q610" s="257"/>
      <c r="R610" s="257"/>
      <c r="S610" s="257"/>
      <c r="T610" s="258"/>
      <c r="AT610" s="259" t="s">
        <v>249</v>
      </c>
      <c r="AU610" s="259" t="s">
        <v>81</v>
      </c>
      <c r="AV610" s="13" t="s">
        <v>79</v>
      </c>
      <c r="AW610" s="13" t="s">
        <v>33</v>
      </c>
      <c r="AX610" s="13" t="s">
        <v>72</v>
      </c>
      <c r="AY610" s="259" t="s">
        <v>236</v>
      </c>
    </row>
    <row r="611" s="12" customFormat="1">
      <c r="B611" s="233"/>
      <c r="C611" s="234"/>
      <c r="D611" s="229" t="s">
        <v>249</v>
      </c>
      <c r="E611" s="235" t="s">
        <v>19</v>
      </c>
      <c r="F611" s="236" t="s">
        <v>3584</v>
      </c>
      <c r="G611" s="234"/>
      <c r="H611" s="237">
        <v>1</v>
      </c>
      <c r="I611" s="238"/>
      <c r="J611" s="234"/>
      <c r="K611" s="234"/>
      <c r="L611" s="239"/>
      <c r="M611" s="244"/>
      <c r="N611" s="245"/>
      <c r="O611" s="245"/>
      <c r="P611" s="245"/>
      <c r="Q611" s="245"/>
      <c r="R611" s="245"/>
      <c r="S611" s="245"/>
      <c r="T611" s="246"/>
      <c r="AT611" s="243" t="s">
        <v>249</v>
      </c>
      <c r="AU611" s="243" t="s">
        <v>81</v>
      </c>
      <c r="AV611" s="12" t="s">
        <v>81</v>
      </c>
      <c r="AW611" s="12" t="s">
        <v>33</v>
      </c>
      <c r="AX611" s="12" t="s">
        <v>72</v>
      </c>
      <c r="AY611" s="243" t="s">
        <v>236</v>
      </c>
    </row>
    <row r="612" s="1" customFormat="1" ht="6.96" customHeight="1">
      <c r="B612" s="58"/>
      <c r="C612" s="59"/>
      <c r="D612" s="59"/>
      <c r="E612" s="59"/>
      <c r="F612" s="59"/>
      <c r="G612" s="59"/>
      <c r="H612" s="59"/>
      <c r="I612" s="168"/>
      <c r="J612" s="59"/>
      <c r="K612" s="59"/>
      <c r="L612" s="44"/>
    </row>
  </sheetData>
  <sheetProtection sheet="1" autoFilter="0" formatColumns="0" formatRows="0" objects="1" scenarios="1" spinCount="100000" saltValue="S2ekL1pj3C2Ny5gxy3yjdz8m2w26yuR+frLTRBOgoCVh2xGoWx8wgrXpr3TxizjGQnRkwV4wSMGFxNLGW9+fHA==" hashValue="MZE+OfcLb26NIWpeO8g7e5s0b2RL6xwqFhWpgdbgggBfa7tALTuqymr4Vq7Vx9G0nE6eJPgjHg8DoqHicxwwjQ==" algorithmName="SHA-512" password="CC35"/>
  <autoFilter ref="C90:K611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185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3585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ROUND(J92,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ROUND((SUM(BE92:BE678)),  2)</f>
        <v>0</v>
      </c>
      <c r="I33" s="157">
        <v>0.20999999999999999</v>
      </c>
      <c r="J33" s="156">
        <f>ROUND(((SUM(BE92:BE678))*I33),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ROUND((SUM(BF92:BF678)),  2)</f>
        <v>0</v>
      </c>
      <c r="I34" s="157">
        <v>0.14999999999999999</v>
      </c>
      <c r="J34" s="156">
        <f>ROUND(((SUM(BF92:BF678))*I34),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ROUND((SUM(BG92:BG678)),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ROUND((SUM(BH92:BH678)),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ROUND((SUM(BI92:BI678)),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24 - Komunikace a zpevněné plochy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J92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J94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J215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J245</f>
        <v>0</v>
      </c>
      <c r="K63" s="122"/>
      <c r="L63" s="190"/>
    </row>
    <row r="64" s="9" customFormat="1" ht="19.92" customHeight="1">
      <c r="B64" s="185"/>
      <c r="C64" s="122"/>
      <c r="D64" s="186" t="s">
        <v>1609</v>
      </c>
      <c r="E64" s="187"/>
      <c r="F64" s="187"/>
      <c r="G64" s="187"/>
      <c r="H64" s="187"/>
      <c r="I64" s="188"/>
      <c r="J64" s="189">
        <f>J290</f>
        <v>0</v>
      </c>
      <c r="K64" s="122"/>
      <c r="L64" s="190"/>
    </row>
    <row r="65" s="9" customFormat="1" ht="19.92" customHeight="1">
      <c r="B65" s="185"/>
      <c r="C65" s="122"/>
      <c r="D65" s="186" t="s">
        <v>1877</v>
      </c>
      <c r="E65" s="187"/>
      <c r="F65" s="187"/>
      <c r="G65" s="187"/>
      <c r="H65" s="187"/>
      <c r="I65" s="188"/>
      <c r="J65" s="189">
        <f>J301</f>
        <v>0</v>
      </c>
      <c r="K65" s="122"/>
      <c r="L65" s="190"/>
    </row>
    <row r="66" s="9" customFormat="1" ht="19.92" customHeight="1">
      <c r="B66" s="185"/>
      <c r="C66" s="122"/>
      <c r="D66" s="186" t="s">
        <v>2092</v>
      </c>
      <c r="E66" s="187"/>
      <c r="F66" s="187"/>
      <c r="G66" s="187"/>
      <c r="H66" s="187"/>
      <c r="I66" s="188"/>
      <c r="J66" s="189">
        <f>J456</f>
        <v>0</v>
      </c>
      <c r="K66" s="122"/>
      <c r="L66" s="190"/>
    </row>
    <row r="67" s="9" customFormat="1" ht="19.92" customHeight="1">
      <c r="B67" s="185"/>
      <c r="C67" s="122"/>
      <c r="D67" s="186" t="s">
        <v>337</v>
      </c>
      <c r="E67" s="187"/>
      <c r="F67" s="187"/>
      <c r="G67" s="187"/>
      <c r="H67" s="187"/>
      <c r="I67" s="188"/>
      <c r="J67" s="189">
        <f>J461</f>
        <v>0</v>
      </c>
      <c r="K67" s="122"/>
      <c r="L67" s="190"/>
    </row>
    <row r="68" s="9" customFormat="1" ht="19.92" customHeight="1">
      <c r="B68" s="185"/>
      <c r="C68" s="122"/>
      <c r="D68" s="186" t="s">
        <v>338</v>
      </c>
      <c r="E68" s="187"/>
      <c r="F68" s="187"/>
      <c r="G68" s="187"/>
      <c r="H68" s="187"/>
      <c r="I68" s="188"/>
      <c r="J68" s="189">
        <f>J474</f>
        <v>0</v>
      </c>
      <c r="K68" s="122"/>
      <c r="L68" s="190"/>
    </row>
    <row r="69" s="9" customFormat="1" ht="19.92" customHeight="1">
      <c r="B69" s="185"/>
      <c r="C69" s="122"/>
      <c r="D69" s="186" t="s">
        <v>339</v>
      </c>
      <c r="E69" s="187"/>
      <c r="F69" s="187"/>
      <c r="G69" s="187"/>
      <c r="H69" s="187"/>
      <c r="I69" s="188"/>
      <c r="J69" s="189">
        <f>J661</f>
        <v>0</v>
      </c>
      <c r="K69" s="122"/>
      <c r="L69" s="190"/>
    </row>
    <row r="70" s="9" customFormat="1" ht="19.92" customHeight="1">
      <c r="B70" s="185"/>
      <c r="C70" s="122"/>
      <c r="D70" s="186" t="s">
        <v>261</v>
      </c>
      <c r="E70" s="187"/>
      <c r="F70" s="187"/>
      <c r="G70" s="187"/>
      <c r="H70" s="187"/>
      <c r="I70" s="188"/>
      <c r="J70" s="189">
        <f>J668</f>
        <v>0</v>
      </c>
      <c r="K70" s="122"/>
      <c r="L70" s="190"/>
    </row>
    <row r="71" s="8" customFormat="1" ht="24.96" customHeight="1">
      <c r="B71" s="178"/>
      <c r="C71" s="179"/>
      <c r="D71" s="180" t="s">
        <v>340</v>
      </c>
      <c r="E71" s="181"/>
      <c r="F71" s="181"/>
      <c r="G71" s="181"/>
      <c r="H71" s="181"/>
      <c r="I71" s="182"/>
      <c r="J71" s="183">
        <f>J671</f>
        <v>0</v>
      </c>
      <c r="K71" s="179"/>
      <c r="L71" s="184"/>
    </row>
    <row r="72" s="9" customFormat="1" ht="19.92" customHeight="1">
      <c r="B72" s="185"/>
      <c r="C72" s="122"/>
      <c r="D72" s="186" t="s">
        <v>2093</v>
      </c>
      <c r="E72" s="187"/>
      <c r="F72" s="187"/>
      <c r="G72" s="187"/>
      <c r="H72" s="187"/>
      <c r="I72" s="188"/>
      <c r="J72" s="189">
        <f>J672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221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Horoměřická S 071 - most, Praha 6, č. akce 999615</v>
      </c>
      <c r="F82" s="33"/>
      <c r="G82" s="33"/>
      <c r="H82" s="33"/>
      <c r="I82" s="144"/>
      <c r="J82" s="40"/>
      <c r="K82" s="40"/>
      <c r="L82" s="44"/>
    </row>
    <row r="83" s="1" customFormat="1" ht="12" customHeight="1">
      <c r="B83" s="39"/>
      <c r="C83" s="33" t="s">
        <v>211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65" t="str">
        <f>E9</f>
        <v>SO 24 - Komunikace a zpevněné plochy</v>
      </c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</v>
      </c>
      <c r="D86" s="40"/>
      <c r="E86" s="40"/>
      <c r="F86" s="28" t="str">
        <f>F12</f>
        <v>ul. Horoměřická / Pod Habrovkou</v>
      </c>
      <c r="G86" s="40"/>
      <c r="H86" s="40"/>
      <c r="I86" s="146" t="s">
        <v>23</v>
      </c>
      <c r="J86" s="68" t="str">
        <f>IF(J12="","",J12)</f>
        <v>28. 1. 2019</v>
      </c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3.65" customHeight="1">
      <c r="B88" s="39"/>
      <c r="C88" s="33" t="s">
        <v>25</v>
      </c>
      <c r="D88" s="40"/>
      <c r="E88" s="40"/>
      <c r="F88" s="28" t="str">
        <f>E15</f>
        <v>TSK hl.m. Prahy, a.s.</v>
      </c>
      <c r="G88" s="40"/>
      <c r="H88" s="40"/>
      <c r="I88" s="146" t="s">
        <v>31</v>
      </c>
      <c r="J88" s="37" t="str">
        <f>E21</f>
        <v>AGA Letiště, spol. s r.o.</v>
      </c>
      <c r="K88" s="40"/>
      <c r="L88" s="44"/>
    </row>
    <row r="89" s="1" customFormat="1" ht="13.65" customHeight="1">
      <c r="B89" s="39"/>
      <c r="C89" s="33" t="s">
        <v>29</v>
      </c>
      <c r="D89" s="40"/>
      <c r="E89" s="40"/>
      <c r="F89" s="28" t="str">
        <f>IF(E18="","",E18)</f>
        <v>Vyplň údaj</v>
      </c>
      <c r="G89" s="40"/>
      <c r="H89" s="40"/>
      <c r="I89" s="146" t="s">
        <v>34</v>
      </c>
      <c r="J89" s="37" t="str">
        <f>E24</f>
        <v xml:space="preserve"> </v>
      </c>
      <c r="K89" s="40"/>
      <c r="L89" s="44"/>
    </row>
    <row r="90" s="1" customFormat="1" ht="10.32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0" customFormat="1" ht="29.28" customHeight="1">
      <c r="B91" s="191"/>
      <c r="C91" s="192" t="s">
        <v>222</v>
      </c>
      <c r="D91" s="193" t="s">
        <v>57</v>
      </c>
      <c r="E91" s="193" t="s">
        <v>53</v>
      </c>
      <c r="F91" s="193" t="s">
        <v>54</v>
      </c>
      <c r="G91" s="193" t="s">
        <v>223</v>
      </c>
      <c r="H91" s="193" t="s">
        <v>224</v>
      </c>
      <c r="I91" s="194" t="s">
        <v>225</v>
      </c>
      <c r="J91" s="193" t="s">
        <v>217</v>
      </c>
      <c r="K91" s="195" t="s">
        <v>226</v>
      </c>
      <c r="L91" s="196"/>
      <c r="M91" s="88" t="s">
        <v>19</v>
      </c>
      <c r="N91" s="89" t="s">
        <v>42</v>
      </c>
      <c r="O91" s="89" t="s">
        <v>227</v>
      </c>
      <c r="P91" s="89" t="s">
        <v>228</v>
      </c>
      <c r="Q91" s="89" t="s">
        <v>229</v>
      </c>
      <c r="R91" s="89" t="s">
        <v>230</v>
      </c>
      <c r="S91" s="89" t="s">
        <v>231</v>
      </c>
      <c r="T91" s="90" t="s">
        <v>232</v>
      </c>
    </row>
    <row r="92" s="1" customFormat="1" ht="22.8" customHeight="1">
      <c r="B92" s="39"/>
      <c r="C92" s="95" t="s">
        <v>233</v>
      </c>
      <c r="D92" s="40"/>
      <c r="E92" s="40"/>
      <c r="F92" s="40"/>
      <c r="G92" s="40"/>
      <c r="H92" s="40"/>
      <c r="I92" s="144"/>
      <c r="J92" s="197">
        <f>BK92</f>
        <v>0</v>
      </c>
      <c r="K92" s="40"/>
      <c r="L92" s="44"/>
      <c r="M92" s="91"/>
      <c r="N92" s="92"/>
      <c r="O92" s="92"/>
      <c r="P92" s="198">
        <f>P93+P671</f>
        <v>0</v>
      </c>
      <c r="Q92" s="92"/>
      <c r="R92" s="198">
        <f>R93+R671</f>
        <v>473.59359293999995</v>
      </c>
      <c r="S92" s="92"/>
      <c r="T92" s="199">
        <f>T93+T671</f>
        <v>3.6539999999999999</v>
      </c>
      <c r="AT92" s="18" t="s">
        <v>71</v>
      </c>
      <c r="AU92" s="18" t="s">
        <v>218</v>
      </c>
      <c r="BK92" s="200">
        <f>BK93+BK671</f>
        <v>0</v>
      </c>
    </row>
    <row r="93" s="11" customFormat="1" ht="25.92" customHeight="1">
      <c r="B93" s="201"/>
      <c r="C93" s="202"/>
      <c r="D93" s="203" t="s">
        <v>71</v>
      </c>
      <c r="E93" s="204" t="s">
        <v>234</v>
      </c>
      <c r="F93" s="204" t="s">
        <v>235</v>
      </c>
      <c r="G93" s="202"/>
      <c r="H93" s="202"/>
      <c r="I93" s="205"/>
      <c r="J93" s="206">
        <f>BK93</f>
        <v>0</v>
      </c>
      <c r="K93" s="202"/>
      <c r="L93" s="207"/>
      <c r="M93" s="208"/>
      <c r="N93" s="209"/>
      <c r="O93" s="209"/>
      <c r="P93" s="210">
        <f>P94+P215+P245+P290+P301+P456+P461+P474+P661+P668</f>
        <v>0</v>
      </c>
      <c r="Q93" s="209"/>
      <c r="R93" s="210">
        <f>R94+R215+R245+R290+R301+R456+R461+R474+R661+R668</f>
        <v>473.58351805999996</v>
      </c>
      <c r="S93" s="209"/>
      <c r="T93" s="211">
        <f>T94+T215+T245+T290+T301+T456+T461+T474+T661+T668</f>
        <v>3.6539999999999999</v>
      </c>
      <c r="AR93" s="212" t="s">
        <v>79</v>
      </c>
      <c r="AT93" s="213" t="s">
        <v>71</v>
      </c>
      <c r="AU93" s="213" t="s">
        <v>72</v>
      </c>
      <c r="AY93" s="212" t="s">
        <v>236</v>
      </c>
      <c r="BK93" s="214">
        <f>BK94+BK215+BK245+BK290+BK301+BK456+BK461+BK474+BK661+BK668</f>
        <v>0</v>
      </c>
    </row>
    <row r="94" s="11" customFormat="1" ht="22.8" customHeight="1">
      <c r="B94" s="201"/>
      <c r="C94" s="202"/>
      <c r="D94" s="203" t="s">
        <v>71</v>
      </c>
      <c r="E94" s="215" t="s">
        <v>79</v>
      </c>
      <c r="F94" s="215" t="s">
        <v>237</v>
      </c>
      <c r="G94" s="202"/>
      <c r="H94" s="202"/>
      <c r="I94" s="205"/>
      <c r="J94" s="216">
        <f>BK94</f>
        <v>0</v>
      </c>
      <c r="K94" s="202"/>
      <c r="L94" s="207"/>
      <c r="M94" s="208"/>
      <c r="N94" s="209"/>
      <c r="O94" s="209"/>
      <c r="P94" s="210">
        <f>SUM(P95:P214)</f>
        <v>0</v>
      </c>
      <c r="Q94" s="209"/>
      <c r="R94" s="210">
        <f>SUM(R95:R214)</f>
        <v>310.39681799999994</v>
      </c>
      <c r="S94" s="209"/>
      <c r="T94" s="211">
        <f>SUM(T95:T214)</f>
        <v>3.6539999999999999</v>
      </c>
      <c r="AR94" s="212" t="s">
        <v>79</v>
      </c>
      <c r="AT94" s="213" t="s">
        <v>71</v>
      </c>
      <c r="AU94" s="213" t="s">
        <v>79</v>
      </c>
      <c r="AY94" s="212" t="s">
        <v>236</v>
      </c>
      <c r="BK94" s="214">
        <f>SUM(BK95:BK214)</f>
        <v>0</v>
      </c>
    </row>
    <row r="95" s="1" customFormat="1" ht="16.5" customHeight="1">
      <c r="B95" s="39"/>
      <c r="C95" s="217" t="s">
        <v>79</v>
      </c>
      <c r="D95" s="217" t="s">
        <v>238</v>
      </c>
      <c r="E95" s="218" t="s">
        <v>3586</v>
      </c>
      <c r="F95" s="219" t="s">
        <v>3587</v>
      </c>
      <c r="G95" s="220" t="s">
        <v>264</v>
      </c>
      <c r="H95" s="221">
        <v>20.300000000000001</v>
      </c>
      <c r="I95" s="222"/>
      <c r="J95" s="223">
        <f>ROUND(I95*H95,2)</f>
        <v>0</v>
      </c>
      <c r="K95" s="219" t="s">
        <v>242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3.0000000000000001E-05</v>
      </c>
      <c r="R95" s="226">
        <f>Q95*H95</f>
        <v>0.00060900000000000006</v>
      </c>
      <c r="S95" s="226">
        <v>0.076999999999999999</v>
      </c>
      <c r="T95" s="227">
        <f>S95*H95</f>
        <v>1.5630999999999999</v>
      </c>
      <c r="AR95" s="18" t="s">
        <v>243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3588</v>
      </c>
    </row>
    <row r="96" s="1" customFormat="1">
      <c r="B96" s="39"/>
      <c r="C96" s="40"/>
      <c r="D96" s="229" t="s">
        <v>245</v>
      </c>
      <c r="E96" s="40"/>
      <c r="F96" s="230" t="s">
        <v>3589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3" customFormat="1">
      <c r="B97" s="250"/>
      <c r="C97" s="251"/>
      <c r="D97" s="229" t="s">
        <v>249</v>
      </c>
      <c r="E97" s="252" t="s">
        <v>19</v>
      </c>
      <c r="F97" s="253" t="s">
        <v>3590</v>
      </c>
      <c r="G97" s="251"/>
      <c r="H97" s="252" t="s">
        <v>19</v>
      </c>
      <c r="I97" s="254"/>
      <c r="J97" s="251"/>
      <c r="K97" s="251"/>
      <c r="L97" s="255"/>
      <c r="M97" s="256"/>
      <c r="N97" s="257"/>
      <c r="O97" s="257"/>
      <c r="P97" s="257"/>
      <c r="Q97" s="257"/>
      <c r="R97" s="257"/>
      <c r="S97" s="257"/>
      <c r="T97" s="258"/>
      <c r="AT97" s="259" t="s">
        <v>249</v>
      </c>
      <c r="AU97" s="259" t="s">
        <v>81</v>
      </c>
      <c r="AV97" s="13" t="s">
        <v>79</v>
      </c>
      <c r="AW97" s="13" t="s">
        <v>33</v>
      </c>
      <c r="AX97" s="13" t="s">
        <v>72</v>
      </c>
      <c r="AY97" s="259" t="s">
        <v>236</v>
      </c>
    </row>
    <row r="98" s="12" customFormat="1">
      <c r="B98" s="233"/>
      <c r="C98" s="234"/>
      <c r="D98" s="229" t="s">
        <v>249</v>
      </c>
      <c r="E98" s="235" t="s">
        <v>19</v>
      </c>
      <c r="F98" s="236" t="s">
        <v>3591</v>
      </c>
      <c r="G98" s="234"/>
      <c r="H98" s="237">
        <v>7.75</v>
      </c>
      <c r="I98" s="238"/>
      <c r="J98" s="234"/>
      <c r="K98" s="234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249</v>
      </c>
      <c r="AU98" s="243" t="s">
        <v>81</v>
      </c>
      <c r="AV98" s="12" t="s">
        <v>81</v>
      </c>
      <c r="AW98" s="12" t="s">
        <v>33</v>
      </c>
      <c r="AX98" s="12" t="s">
        <v>72</v>
      </c>
      <c r="AY98" s="243" t="s">
        <v>236</v>
      </c>
    </row>
    <row r="99" s="13" customFormat="1">
      <c r="B99" s="250"/>
      <c r="C99" s="251"/>
      <c r="D99" s="229" t="s">
        <v>249</v>
      </c>
      <c r="E99" s="252" t="s">
        <v>19</v>
      </c>
      <c r="F99" s="253" t="s">
        <v>3592</v>
      </c>
      <c r="G99" s="251"/>
      <c r="H99" s="252" t="s">
        <v>19</v>
      </c>
      <c r="I99" s="254"/>
      <c r="J99" s="251"/>
      <c r="K99" s="251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249</v>
      </c>
      <c r="AU99" s="259" t="s">
        <v>81</v>
      </c>
      <c r="AV99" s="13" t="s">
        <v>79</v>
      </c>
      <c r="AW99" s="13" t="s">
        <v>33</v>
      </c>
      <c r="AX99" s="13" t="s">
        <v>72</v>
      </c>
      <c r="AY99" s="259" t="s">
        <v>236</v>
      </c>
    </row>
    <row r="100" s="12" customFormat="1">
      <c r="B100" s="233"/>
      <c r="C100" s="234"/>
      <c r="D100" s="229" t="s">
        <v>249</v>
      </c>
      <c r="E100" s="235" t="s">
        <v>19</v>
      </c>
      <c r="F100" s="236" t="s">
        <v>3593</v>
      </c>
      <c r="G100" s="234"/>
      <c r="H100" s="237">
        <v>12.550000000000001</v>
      </c>
      <c r="I100" s="238"/>
      <c r="J100" s="234"/>
      <c r="K100" s="234"/>
      <c r="L100" s="239"/>
      <c r="M100" s="240"/>
      <c r="N100" s="241"/>
      <c r="O100" s="241"/>
      <c r="P100" s="241"/>
      <c r="Q100" s="241"/>
      <c r="R100" s="241"/>
      <c r="S100" s="241"/>
      <c r="T100" s="242"/>
      <c r="AT100" s="243" t="s">
        <v>249</v>
      </c>
      <c r="AU100" s="243" t="s">
        <v>81</v>
      </c>
      <c r="AV100" s="12" t="s">
        <v>81</v>
      </c>
      <c r="AW100" s="12" t="s">
        <v>33</v>
      </c>
      <c r="AX100" s="12" t="s">
        <v>72</v>
      </c>
      <c r="AY100" s="243" t="s">
        <v>236</v>
      </c>
    </row>
    <row r="101" s="1" customFormat="1" ht="16.5" customHeight="1">
      <c r="B101" s="39"/>
      <c r="C101" s="217" t="s">
        <v>81</v>
      </c>
      <c r="D101" s="217" t="s">
        <v>238</v>
      </c>
      <c r="E101" s="218" t="s">
        <v>3594</v>
      </c>
      <c r="F101" s="219" t="s">
        <v>3595</v>
      </c>
      <c r="G101" s="220" t="s">
        <v>264</v>
      </c>
      <c r="H101" s="221">
        <v>20.300000000000001</v>
      </c>
      <c r="I101" s="222"/>
      <c r="J101" s="223">
        <f>ROUND(I101*H101,2)</f>
        <v>0</v>
      </c>
      <c r="K101" s="219" t="s">
        <v>242</v>
      </c>
      <c r="L101" s="44"/>
      <c r="M101" s="224" t="s">
        <v>19</v>
      </c>
      <c r="N101" s="225" t="s">
        <v>43</v>
      </c>
      <c r="O101" s="80"/>
      <c r="P101" s="226">
        <f>O101*H101</f>
        <v>0</v>
      </c>
      <c r="Q101" s="226">
        <v>3.0000000000000001E-05</v>
      </c>
      <c r="R101" s="226">
        <f>Q101*H101</f>
        <v>0.00060900000000000006</v>
      </c>
      <c r="S101" s="226">
        <v>0.10299999999999999</v>
      </c>
      <c r="T101" s="227">
        <f>S101*H101</f>
        <v>2.0909</v>
      </c>
      <c r="AR101" s="18" t="s">
        <v>243</v>
      </c>
      <c r="AT101" s="18" t="s">
        <v>238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243</v>
      </c>
      <c r="BM101" s="18" t="s">
        <v>3596</v>
      </c>
    </row>
    <row r="102" s="1" customFormat="1">
      <c r="B102" s="39"/>
      <c r="C102" s="40"/>
      <c r="D102" s="229" t="s">
        <v>245</v>
      </c>
      <c r="E102" s="40"/>
      <c r="F102" s="230" t="s">
        <v>3597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3" customFormat="1">
      <c r="B103" s="250"/>
      <c r="C103" s="251"/>
      <c r="D103" s="229" t="s">
        <v>249</v>
      </c>
      <c r="E103" s="252" t="s">
        <v>19</v>
      </c>
      <c r="F103" s="253" t="s">
        <v>3590</v>
      </c>
      <c r="G103" s="251"/>
      <c r="H103" s="252" t="s">
        <v>19</v>
      </c>
      <c r="I103" s="254"/>
      <c r="J103" s="251"/>
      <c r="K103" s="251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249</v>
      </c>
      <c r="AU103" s="259" t="s">
        <v>81</v>
      </c>
      <c r="AV103" s="13" t="s">
        <v>79</v>
      </c>
      <c r="AW103" s="13" t="s">
        <v>33</v>
      </c>
      <c r="AX103" s="13" t="s">
        <v>72</v>
      </c>
      <c r="AY103" s="259" t="s">
        <v>236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3598</v>
      </c>
      <c r="G104" s="234"/>
      <c r="H104" s="237">
        <v>7.75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3" customFormat="1">
      <c r="B105" s="250"/>
      <c r="C105" s="251"/>
      <c r="D105" s="229" t="s">
        <v>249</v>
      </c>
      <c r="E105" s="252" t="s">
        <v>19</v>
      </c>
      <c r="F105" s="253" t="s">
        <v>3592</v>
      </c>
      <c r="G105" s="251"/>
      <c r="H105" s="252" t="s">
        <v>19</v>
      </c>
      <c r="I105" s="254"/>
      <c r="J105" s="251"/>
      <c r="K105" s="251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249</v>
      </c>
      <c r="AU105" s="259" t="s">
        <v>81</v>
      </c>
      <c r="AV105" s="13" t="s">
        <v>79</v>
      </c>
      <c r="AW105" s="13" t="s">
        <v>33</v>
      </c>
      <c r="AX105" s="13" t="s">
        <v>72</v>
      </c>
      <c r="AY105" s="259" t="s">
        <v>236</v>
      </c>
    </row>
    <row r="106" s="12" customFormat="1">
      <c r="B106" s="233"/>
      <c r="C106" s="234"/>
      <c r="D106" s="229" t="s">
        <v>249</v>
      </c>
      <c r="E106" s="235" t="s">
        <v>19</v>
      </c>
      <c r="F106" s="236" t="s">
        <v>3599</v>
      </c>
      <c r="G106" s="234"/>
      <c r="H106" s="237">
        <v>12.550000000000001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249</v>
      </c>
      <c r="AU106" s="243" t="s">
        <v>81</v>
      </c>
      <c r="AV106" s="12" t="s">
        <v>81</v>
      </c>
      <c r="AW106" s="12" t="s">
        <v>33</v>
      </c>
      <c r="AX106" s="12" t="s">
        <v>72</v>
      </c>
      <c r="AY106" s="243" t="s">
        <v>236</v>
      </c>
    </row>
    <row r="107" s="1" customFormat="1" ht="16.5" customHeight="1">
      <c r="B107" s="39"/>
      <c r="C107" s="217" t="s">
        <v>101</v>
      </c>
      <c r="D107" s="217" t="s">
        <v>238</v>
      </c>
      <c r="E107" s="218" t="s">
        <v>3600</v>
      </c>
      <c r="F107" s="219" t="s">
        <v>3601</v>
      </c>
      <c r="G107" s="220" t="s">
        <v>241</v>
      </c>
      <c r="H107" s="221">
        <v>61.600000000000001</v>
      </c>
      <c r="I107" s="222"/>
      <c r="J107" s="223">
        <f>ROUND(I107*H107,2)</f>
        <v>0</v>
      </c>
      <c r="K107" s="219" t="s">
        <v>242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243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243</v>
      </c>
      <c r="BM107" s="18" t="s">
        <v>3602</v>
      </c>
    </row>
    <row r="108" s="1" customFormat="1">
      <c r="B108" s="39"/>
      <c r="C108" s="40"/>
      <c r="D108" s="229" t="s">
        <v>245</v>
      </c>
      <c r="E108" s="40"/>
      <c r="F108" s="230" t="s">
        <v>3603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>
      <c r="B109" s="39"/>
      <c r="C109" s="40"/>
      <c r="D109" s="229" t="s">
        <v>247</v>
      </c>
      <c r="E109" s="40"/>
      <c r="F109" s="232" t="s">
        <v>3604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247</v>
      </c>
      <c r="AU109" s="18" t="s">
        <v>81</v>
      </c>
    </row>
    <row r="110" s="12" customFormat="1">
      <c r="B110" s="233"/>
      <c r="C110" s="234"/>
      <c r="D110" s="229" t="s">
        <v>249</v>
      </c>
      <c r="E110" s="235" t="s">
        <v>19</v>
      </c>
      <c r="F110" s="236" t="s">
        <v>3605</v>
      </c>
      <c r="G110" s="234"/>
      <c r="H110" s="237">
        <v>57.100000000000001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249</v>
      </c>
      <c r="AU110" s="243" t="s">
        <v>81</v>
      </c>
      <c r="AV110" s="12" t="s">
        <v>81</v>
      </c>
      <c r="AW110" s="12" t="s">
        <v>33</v>
      </c>
      <c r="AX110" s="12" t="s">
        <v>72</v>
      </c>
      <c r="AY110" s="243" t="s">
        <v>236</v>
      </c>
    </row>
    <row r="111" s="12" customFormat="1">
      <c r="B111" s="233"/>
      <c r="C111" s="234"/>
      <c r="D111" s="229" t="s">
        <v>249</v>
      </c>
      <c r="E111" s="235" t="s">
        <v>19</v>
      </c>
      <c r="F111" s="236" t="s">
        <v>3606</v>
      </c>
      <c r="G111" s="234"/>
      <c r="H111" s="237">
        <v>4.5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249</v>
      </c>
      <c r="AU111" s="243" t="s">
        <v>81</v>
      </c>
      <c r="AV111" s="12" t="s">
        <v>81</v>
      </c>
      <c r="AW111" s="12" t="s">
        <v>33</v>
      </c>
      <c r="AX111" s="12" t="s">
        <v>72</v>
      </c>
      <c r="AY111" s="243" t="s">
        <v>236</v>
      </c>
    </row>
    <row r="112" s="1" customFormat="1" ht="16.5" customHeight="1">
      <c r="B112" s="39"/>
      <c r="C112" s="217" t="s">
        <v>243</v>
      </c>
      <c r="D112" s="217" t="s">
        <v>238</v>
      </c>
      <c r="E112" s="218" t="s">
        <v>3607</v>
      </c>
      <c r="F112" s="219" t="s">
        <v>3608</v>
      </c>
      <c r="G112" s="220" t="s">
        <v>241</v>
      </c>
      <c r="H112" s="221">
        <v>138.81</v>
      </c>
      <c r="I112" s="222"/>
      <c r="J112" s="223">
        <f>ROUND(I112*H112,2)</f>
        <v>0</v>
      </c>
      <c r="K112" s="219" t="s">
        <v>242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81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3609</v>
      </c>
    </row>
    <row r="113" s="1" customFormat="1">
      <c r="B113" s="39"/>
      <c r="C113" s="40"/>
      <c r="D113" s="229" t="s">
        <v>245</v>
      </c>
      <c r="E113" s="40"/>
      <c r="F113" s="230" t="s">
        <v>3610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81</v>
      </c>
    </row>
    <row r="114" s="12" customFormat="1">
      <c r="B114" s="233"/>
      <c r="C114" s="234"/>
      <c r="D114" s="229" t="s">
        <v>249</v>
      </c>
      <c r="E114" s="235" t="s">
        <v>19</v>
      </c>
      <c r="F114" s="236" t="s">
        <v>3611</v>
      </c>
      <c r="G114" s="234"/>
      <c r="H114" s="237">
        <v>138.81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249</v>
      </c>
      <c r="AU114" s="243" t="s">
        <v>81</v>
      </c>
      <c r="AV114" s="12" t="s">
        <v>81</v>
      </c>
      <c r="AW114" s="12" t="s">
        <v>33</v>
      </c>
      <c r="AX114" s="12" t="s">
        <v>72</v>
      </c>
      <c r="AY114" s="243" t="s">
        <v>236</v>
      </c>
    </row>
    <row r="115" s="1" customFormat="1" ht="16.5" customHeight="1">
      <c r="B115" s="39"/>
      <c r="C115" s="217" t="s">
        <v>286</v>
      </c>
      <c r="D115" s="217" t="s">
        <v>238</v>
      </c>
      <c r="E115" s="218" t="s">
        <v>3612</v>
      </c>
      <c r="F115" s="219" t="s">
        <v>3613</v>
      </c>
      <c r="G115" s="220" t="s">
        <v>241</v>
      </c>
      <c r="H115" s="221">
        <v>100.205</v>
      </c>
      <c r="I115" s="222"/>
      <c r="J115" s="223">
        <f>ROUND(I115*H115,2)</f>
        <v>0</v>
      </c>
      <c r="K115" s="219" t="s">
        <v>242</v>
      </c>
      <c r="L115" s="44"/>
      <c r="M115" s="224" t="s">
        <v>19</v>
      </c>
      <c r="N115" s="225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243</v>
      </c>
      <c r="AT115" s="18" t="s">
        <v>238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243</v>
      </c>
      <c r="BM115" s="18" t="s">
        <v>3614</v>
      </c>
    </row>
    <row r="116" s="1" customFormat="1">
      <c r="B116" s="39"/>
      <c r="C116" s="40"/>
      <c r="D116" s="229" t="s">
        <v>245</v>
      </c>
      <c r="E116" s="40"/>
      <c r="F116" s="230" t="s">
        <v>3615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3" customFormat="1">
      <c r="B117" s="250"/>
      <c r="C117" s="251"/>
      <c r="D117" s="229" t="s">
        <v>249</v>
      </c>
      <c r="E117" s="252" t="s">
        <v>19</v>
      </c>
      <c r="F117" s="253" t="s">
        <v>1821</v>
      </c>
      <c r="G117" s="251"/>
      <c r="H117" s="252" t="s">
        <v>19</v>
      </c>
      <c r="I117" s="254"/>
      <c r="J117" s="251"/>
      <c r="K117" s="251"/>
      <c r="L117" s="255"/>
      <c r="M117" s="256"/>
      <c r="N117" s="257"/>
      <c r="O117" s="257"/>
      <c r="P117" s="257"/>
      <c r="Q117" s="257"/>
      <c r="R117" s="257"/>
      <c r="S117" s="257"/>
      <c r="T117" s="258"/>
      <c r="AT117" s="259" t="s">
        <v>249</v>
      </c>
      <c r="AU117" s="259" t="s">
        <v>81</v>
      </c>
      <c r="AV117" s="13" t="s">
        <v>79</v>
      </c>
      <c r="AW117" s="13" t="s">
        <v>33</v>
      </c>
      <c r="AX117" s="13" t="s">
        <v>72</v>
      </c>
      <c r="AY117" s="259" t="s">
        <v>236</v>
      </c>
    </row>
    <row r="118" s="12" customFormat="1">
      <c r="B118" s="233"/>
      <c r="C118" s="234"/>
      <c r="D118" s="229" t="s">
        <v>249</v>
      </c>
      <c r="E118" s="235" t="s">
        <v>19</v>
      </c>
      <c r="F118" s="236" t="s">
        <v>3605</v>
      </c>
      <c r="G118" s="234"/>
      <c r="H118" s="237">
        <v>57.100000000000001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249</v>
      </c>
      <c r="AU118" s="243" t="s">
        <v>81</v>
      </c>
      <c r="AV118" s="12" t="s">
        <v>81</v>
      </c>
      <c r="AW118" s="12" t="s">
        <v>33</v>
      </c>
      <c r="AX118" s="12" t="s">
        <v>72</v>
      </c>
      <c r="AY118" s="243" t="s">
        <v>236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3606</v>
      </c>
      <c r="G119" s="234"/>
      <c r="H119" s="237">
        <v>4.5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2" customFormat="1">
      <c r="B120" s="233"/>
      <c r="C120" s="234"/>
      <c r="D120" s="229" t="s">
        <v>249</v>
      </c>
      <c r="E120" s="235" t="s">
        <v>19</v>
      </c>
      <c r="F120" s="236" t="s">
        <v>3611</v>
      </c>
      <c r="G120" s="234"/>
      <c r="H120" s="237">
        <v>138.81</v>
      </c>
      <c r="I120" s="238"/>
      <c r="J120" s="234"/>
      <c r="K120" s="234"/>
      <c r="L120" s="239"/>
      <c r="M120" s="240"/>
      <c r="N120" s="241"/>
      <c r="O120" s="241"/>
      <c r="P120" s="241"/>
      <c r="Q120" s="241"/>
      <c r="R120" s="241"/>
      <c r="S120" s="241"/>
      <c r="T120" s="242"/>
      <c r="AT120" s="243" t="s">
        <v>249</v>
      </c>
      <c r="AU120" s="243" t="s">
        <v>81</v>
      </c>
      <c r="AV120" s="12" t="s">
        <v>81</v>
      </c>
      <c r="AW120" s="12" t="s">
        <v>33</v>
      </c>
      <c r="AX120" s="12" t="s">
        <v>72</v>
      </c>
      <c r="AY120" s="243" t="s">
        <v>236</v>
      </c>
    </row>
    <row r="121" s="12" customFormat="1">
      <c r="B121" s="233"/>
      <c r="C121" s="234"/>
      <c r="D121" s="229" t="s">
        <v>249</v>
      </c>
      <c r="E121" s="234"/>
      <c r="F121" s="236" t="s">
        <v>3616</v>
      </c>
      <c r="G121" s="234"/>
      <c r="H121" s="237">
        <v>100.205</v>
      </c>
      <c r="I121" s="238"/>
      <c r="J121" s="234"/>
      <c r="K121" s="234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249</v>
      </c>
      <c r="AU121" s="243" t="s">
        <v>81</v>
      </c>
      <c r="AV121" s="12" t="s">
        <v>81</v>
      </c>
      <c r="AW121" s="12" t="s">
        <v>4</v>
      </c>
      <c r="AX121" s="12" t="s">
        <v>79</v>
      </c>
      <c r="AY121" s="243" t="s">
        <v>236</v>
      </c>
    </row>
    <row r="122" s="1" customFormat="1" ht="16.5" customHeight="1">
      <c r="B122" s="39"/>
      <c r="C122" s="217" t="s">
        <v>292</v>
      </c>
      <c r="D122" s="217" t="s">
        <v>238</v>
      </c>
      <c r="E122" s="218" t="s">
        <v>3600</v>
      </c>
      <c r="F122" s="219" t="s">
        <v>3601</v>
      </c>
      <c r="G122" s="220" t="s">
        <v>241</v>
      </c>
      <c r="H122" s="221">
        <v>3.3999999999999999</v>
      </c>
      <c r="I122" s="222"/>
      <c r="J122" s="223">
        <f>ROUND(I122*H122,2)</f>
        <v>0</v>
      </c>
      <c r="K122" s="219" t="s">
        <v>242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243</v>
      </c>
      <c r="AT122" s="18" t="s">
        <v>238</v>
      </c>
      <c r="AU122" s="18" t="s">
        <v>81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3617</v>
      </c>
    </row>
    <row r="123" s="1" customFormat="1">
      <c r="B123" s="39"/>
      <c r="C123" s="40"/>
      <c r="D123" s="229" t="s">
        <v>245</v>
      </c>
      <c r="E123" s="40"/>
      <c r="F123" s="230" t="s">
        <v>3603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81</v>
      </c>
    </row>
    <row r="124" s="1" customFormat="1">
      <c r="B124" s="39"/>
      <c r="C124" s="40"/>
      <c r="D124" s="229" t="s">
        <v>247</v>
      </c>
      <c r="E124" s="40"/>
      <c r="F124" s="232" t="s">
        <v>3604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247</v>
      </c>
      <c r="AU124" s="18" t="s">
        <v>81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3618</v>
      </c>
      <c r="G125" s="234"/>
      <c r="H125" s="237">
        <v>3.3999999999999999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" customFormat="1" ht="16.5" customHeight="1">
      <c r="B126" s="39"/>
      <c r="C126" s="217" t="s">
        <v>300</v>
      </c>
      <c r="D126" s="217" t="s">
        <v>238</v>
      </c>
      <c r="E126" s="218" t="s">
        <v>3612</v>
      </c>
      <c r="F126" s="219" t="s">
        <v>3613</v>
      </c>
      <c r="G126" s="220" t="s">
        <v>241</v>
      </c>
      <c r="H126" s="221">
        <v>1.7</v>
      </c>
      <c r="I126" s="222"/>
      <c r="J126" s="223">
        <f>ROUND(I126*H126,2)</f>
        <v>0</v>
      </c>
      <c r="K126" s="219" t="s">
        <v>242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243</v>
      </c>
      <c r="AT126" s="18" t="s">
        <v>238</v>
      </c>
      <c r="AU126" s="18" t="s">
        <v>81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243</v>
      </c>
      <c r="BM126" s="18" t="s">
        <v>3619</v>
      </c>
    </row>
    <row r="127" s="1" customFormat="1">
      <c r="B127" s="39"/>
      <c r="C127" s="40"/>
      <c r="D127" s="229" t="s">
        <v>245</v>
      </c>
      <c r="E127" s="40"/>
      <c r="F127" s="230" t="s">
        <v>3615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245</v>
      </c>
      <c r="AU127" s="18" t="s">
        <v>81</v>
      </c>
    </row>
    <row r="128" s="13" customFormat="1">
      <c r="B128" s="250"/>
      <c r="C128" s="251"/>
      <c r="D128" s="229" t="s">
        <v>249</v>
      </c>
      <c r="E128" s="252" t="s">
        <v>19</v>
      </c>
      <c r="F128" s="253" t="s">
        <v>1821</v>
      </c>
      <c r="G128" s="251"/>
      <c r="H128" s="252" t="s">
        <v>19</v>
      </c>
      <c r="I128" s="254"/>
      <c r="J128" s="251"/>
      <c r="K128" s="251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249</v>
      </c>
      <c r="AU128" s="259" t="s">
        <v>81</v>
      </c>
      <c r="AV128" s="13" t="s">
        <v>79</v>
      </c>
      <c r="AW128" s="13" t="s">
        <v>33</v>
      </c>
      <c r="AX128" s="13" t="s">
        <v>72</v>
      </c>
      <c r="AY128" s="259" t="s">
        <v>236</v>
      </c>
    </row>
    <row r="129" s="12" customFormat="1">
      <c r="B129" s="233"/>
      <c r="C129" s="234"/>
      <c r="D129" s="229" t="s">
        <v>249</v>
      </c>
      <c r="E129" s="235" t="s">
        <v>19</v>
      </c>
      <c r="F129" s="236" t="s">
        <v>3618</v>
      </c>
      <c r="G129" s="234"/>
      <c r="H129" s="237">
        <v>3.3999999999999999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249</v>
      </c>
      <c r="AU129" s="243" t="s">
        <v>81</v>
      </c>
      <c r="AV129" s="12" t="s">
        <v>81</v>
      </c>
      <c r="AW129" s="12" t="s">
        <v>33</v>
      </c>
      <c r="AX129" s="12" t="s">
        <v>72</v>
      </c>
      <c r="AY129" s="243" t="s">
        <v>236</v>
      </c>
    </row>
    <row r="130" s="12" customFormat="1">
      <c r="B130" s="233"/>
      <c r="C130" s="234"/>
      <c r="D130" s="229" t="s">
        <v>249</v>
      </c>
      <c r="E130" s="234"/>
      <c r="F130" s="236" t="s">
        <v>3620</v>
      </c>
      <c r="G130" s="234"/>
      <c r="H130" s="237">
        <v>1.7</v>
      </c>
      <c r="I130" s="238"/>
      <c r="J130" s="234"/>
      <c r="K130" s="234"/>
      <c r="L130" s="239"/>
      <c r="M130" s="240"/>
      <c r="N130" s="241"/>
      <c r="O130" s="241"/>
      <c r="P130" s="241"/>
      <c r="Q130" s="241"/>
      <c r="R130" s="241"/>
      <c r="S130" s="241"/>
      <c r="T130" s="242"/>
      <c r="AT130" s="243" t="s">
        <v>249</v>
      </c>
      <c r="AU130" s="243" t="s">
        <v>81</v>
      </c>
      <c r="AV130" s="12" t="s">
        <v>81</v>
      </c>
      <c r="AW130" s="12" t="s">
        <v>4</v>
      </c>
      <c r="AX130" s="12" t="s">
        <v>79</v>
      </c>
      <c r="AY130" s="243" t="s">
        <v>236</v>
      </c>
    </row>
    <row r="131" s="1" customFormat="1" ht="16.5" customHeight="1">
      <c r="B131" s="39"/>
      <c r="C131" s="217" t="s">
        <v>305</v>
      </c>
      <c r="D131" s="217" t="s">
        <v>238</v>
      </c>
      <c r="E131" s="218" t="s">
        <v>1823</v>
      </c>
      <c r="F131" s="219" t="s">
        <v>1824</v>
      </c>
      <c r="G131" s="220" t="s">
        <v>241</v>
      </c>
      <c r="H131" s="221">
        <v>3.7000000000000002</v>
      </c>
      <c r="I131" s="222"/>
      <c r="J131" s="223">
        <f>ROUND(I131*H131,2)</f>
        <v>0</v>
      </c>
      <c r="K131" s="219" t="s">
        <v>242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243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243</v>
      </c>
      <c r="BM131" s="18" t="s">
        <v>3621</v>
      </c>
    </row>
    <row r="132" s="1" customFormat="1">
      <c r="B132" s="39"/>
      <c r="C132" s="40"/>
      <c r="D132" s="229" t="s">
        <v>245</v>
      </c>
      <c r="E132" s="40"/>
      <c r="F132" s="230" t="s">
        <v>1826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3" customFormat="1">
      <c r="B133" s="250"/>
      <c r="C133" s="251"/>
      <c r="D133" s="229" t="s">
        <v>249</v>
      </c>
      <c r="E133" s="252" t="s">
        <v>19</v>
      </c>
      <c r="F133" s="253" t="s">
        <v>3622</v>
      </c>
      <c r="G133" s="251"/>
      <c r="H133" s="252" t="s">
        <v>19</v>
      </c>
      <c r="I133" s="254"/>
      <c r="J133" s="251"/>
      <c r="K133" s="251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249</v>
      </c>
      <c r="AU133" s="259" t="s">
        <v>81</v>
      </c>
      <c r="AV133" s="13" t="s">
        <v>79</v>
      </c>
      <c r="AW133" s="13" t="s">
        <v>33</v>
      </c>
      <c r="AX133" s="13" t="s">
        <v>72</v>
      </c>
      <c r="AY133" s="259" t="s">
        <v>236</v>
      </c>
    </row>
    <row r="134" s="12" customFormat="1">
      <c r="B134" s="233"/>
      <c r="C134" s="234"/>
      <c r="D134" s="229" t="s">
        <v>249</v>
      </c>
      <c r="E134" s="235" t="s">
        <v>19</v>
      </c>
      <c r="F134" s="236" t="s">
        <v>3623</v>
      </c>
      <c r="G134" s="234"/>
      <c r="H134" s="237">
        <v>3.7000000000000002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249</v>
      </c>
      <c r="AU134" s="243" t="s">
        <v>81</v>
      </c>
      <c r="AV134" s="12" t="s">
        <v>81</v>
      </c>
      <c r="AW134" s="12" t="s">
        <v>33</v>
      </c>
      <c r="AX134" s="12" t="s">
        <v>72</v>
      </c>
      <c r="AY134" s="243" t="s">
        <v>236</v>
      </c>
    </row>
    <row r="135" s="1" customFormat="1" ht="16.5" customHeight="1">
      <c r="B135" s="39"/>
      <c r="C135" s="217" t="s">
        <v>310</v>
      </c>
      <c r="D135" s="217" t="s">
        <v>238</v>
      </c>
      <c r="E135" s="218" t="s">
        <v>1827</v>
      </c>
      <c r="F135" s="219" t="s">
        <v>1828</v>
      </c>
      <c r="G135" s="220" t="s">
        <v>241</v>
      </c>
      <c r="H135" s="221">
        <v>1.8500000000000001</v>
      </c>
      <c r="I135" s="222"/>
      <c r="J135" s="223">
        <f>ROUND(I135*H135,2)</f>
        <v>0</v>
      </c>
      <c r="K135" s="219" t="s">
        <v>242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243</v>
      </c>
      <c r="AT135" s="18" t="s">
        <v>238</v>
      </c>
      <c r="AU135" s="18" t="s">
        <v>81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243</v>
      </c>
      <c r="BM135" s="18" t="s">
        <v>3624</v>
      </c>
    </row>
    <row r="136" s="1" customFormat="1">
      <c r="B136" s="39"/>
      <c r="C136" s="40"/>
      <c r="D136" s="229" t="s">
        <v>245</v>
      </c>
      <c r="E136" s="40"/>
      <c r="F136" s="230" t="s">
        <v>1830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81</v>
      </c>
    </row>
    <row r="137" s="13" customFormat="1">
      <c r="B137" s="250"/>
      <c r="C137" s="251"/>
      <c r="D137" s="229" t="s">
        <v>249</v>
      </c>
      <c r="E137" s="252" t="s">
        <v>19</v>
      </c>
      <c r="F137" s="253" t="s">
        <v>1821</v>
      </c>
      <c r="G137" s="251"/>
      <c r="H137" s="252" t="s">
        <v>19</v>
      </c>
      <c r="I137" s="254"/>
      <c r="J137" s="251"/>
      <c r="K137" s="251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249</v>
      </c>
      <c r="AU137" s="259" t="s">
        <v>81</v>
      </c>
      <c r="AV137" s="13" t="s">
        <v>79</v>
      </c>
      <c r="AW137" s="13" t="s">
        <v>33</v>
      </c>
      <c r="AX137" s="13" t="s">
        <v>72</v>
      </c>
      <c r="AY137" s="259" t="s">
        <v>236</v>
      </c>
    </row>
    <row r="138" s="13" customFormat="1">
      <c r="B138" s="250"/>
      <c r="C138" s="251"/>
      <c r="D138" s="229" t="s">
        <v>249</v>
      </c>
      <c r="E138" s="252" t="s">
        <v>19</v>
      </c>
      <c r="F138" s="253" t="s">
        <v>3622</v>
      </c>
      <c r="G138" s="251"/>
      <c r="H138" s="252" t="s">
        <v>19</v>
      </c>
      <c r="I138" s="254"/>
      <c r="J138" s="251"/>
      <c r="K138" s="251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249</v>
      </c>
      <c r="AU138" s="259" t="s">
        <v>81</v>
      </c>
      <c r="AV138" s="13" t="s">
        <v>79</v>
      </c>
      <c r="AW138" s="13" t="s">
        <v>33</v>
      </c>
      <c r="AX138" s="13" t="s">
        <v>72</v>
      </c>
      <c r="AY138" s="259" t="s">
        <v>236</v>
      </c>
    </row>
    <row r="139" s="12" customFormat="1">
      <c r="B139" s="233"/>
      <c r="C139" s="234"/>
      <c r="D139" s="229" t="s">
        <v>249</v>
      </c>
      <c r="E139" s="235" t="s">
        <v>19</v>
      </c>
      <c r="F139" s="236" t="s">
        <v>3623</v>
      </c>
      <c r="G139" s="234"/>
      <c r="H139" s="237">
        <v>3.7000000000000002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249</v>
      </c>
      <c r="AU139" s="243" t="s">
        <v>81</v>
      </c>
      <c r="AV139" s="12" t="s">
        <v>81</v>
      </c>
      <c r="AW139" s="12" t="s">
        <v>33</v>
      </c>
      <c r="AX139" s="12" t="s">
        <v>72</v>
      </c>
      <c r="AY139" s="243" t="s">
        <v>236</v>
      </c>
    </row>
    <row r="140" s="12" customFormat="1">
      <c r="B140" s="233"/>
      <c r="C140" s="234"/>
      <c r="D140" s="229" t="s">
        <v>249</v>
      </c>
      <c r="E140" s="234"/>
      <c r="F140" s="236" t="s">
        <v>3625</v>
      </c>
      <c r="G140" s="234"/>
      <c r="H140" s="237">
        <v>1.8500000000000001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4</v>
      </c>
      <c r="AX140" s="12" t="s">
        <v>79</v>
      </c>
      <c r="AY140" s="243" t="s">
        <v>236</v>
      </c>
    </row>
    <row r="141" s="1" customFormat="1" ht="22.5" customHeight="1">
      <c r="B141" s="39"/>
      <c r="C141" s="217" t="s">
        <v>315</v>
      </c>
      <c r="D141" s="217" t="s">
        <v>238</v>
      </c>
      <c r="E141" s="218" t="s">
        <v>3626</v>
      </c>
      <c r="F141" s="219" t="s">
        <v>3627</v>
      </c>
      <c r="G141" s="220" t="s">
        <v>241</v>
      </c>
      <c r="H141" s="221">
        <v>114.2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3628</v>
      </c>
    </row>
    <row r="142" s="1" customFormat="1">
      <c r="B142" s="39"/>
      <c r="C142" s="40"/>
      <c r="D142" s="229" t="s">
        <v>245</v>
      </c>
      <c r="E142" s="40"/>
      <c r="F142" s="230" t="s">
        <v>3627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2" customFormat="1">
      <c r="B143" s="233"/>
      <c r="C143" s="234"/>
      <c r="D143" s="229" t="s">
        <v>249</v>
      </c>
      <c r="E143" s="235" t="s">
        <v>19</v>
      </c>
      <c r="F143" s="236" t="s">
        <v>3629</v>
      </c>
      <c r="G143" s="234"/>
      <c r="H143" s="237">
        <v>57.100000000000001</v>
      </c>
      <c r="I143" s="238"/>
      <c r="J143" s="234"/>
      <c r="K143" s="234"/>
      <c r="L143" s="239"/>
      <c r="M143" s="240"/>
      <c r="N143" s="241"/>
      <c r="O143" s="241"/>
      <c r="P143" s="241"/>
      <c r="Q143" s="241"/>
      <c r="R143" s="241"/>
      <c r="S143" s="241"/>
      <c r="T143" s="242"/>
      <c r="AT143" s="243" t="s">
        <v>249</v>
      </c>
      <c r="AU143" s="243" t="s">
        <v>81</v>
      </c>
      <c r="AV143" s="12" t="s">
        <v>81</v>
      </c>
      <c r="AW143" s="12" t="s">
        <v>33</v>
      </c>
      <c r="AX143" s="12" t="s">
        <v>72</v>
      </c>
      <c r="AY143" s="243" t="s">
        <v>236</v>
      </c>
    </row>
    <row r="144" s="12" customFormat="1">
      <c r="B144" s="233"/>
      <c r="C144" s="234"/>
      <c r="D144" s="229" t="s">
        <v>249</v>
      </c>
      <c r="E144" s="235" t="s">
        <v>19</v>
      </c>
      <c r="F144" s="236" t="s">
        <v>3630</v>
      </c>
      <c r="G144" s="234"/>
      <c r="H144" s="237">
        <v>57.100000000000001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33</v>
      </c>
      <c r="AX144" s="12" t="s">
        <v>72</v>
      </c>
      <c r="AY144" s="243" t="s">
        <v>236</v>
      </c>
    </row>
    <row r="145" s="1" customFormat="1" ht="16.5" customHeight="1">
      <c r="B145" s="39"/>
      <c r="C145" s="217" t="s">
        <v>324</v>
      </c>
      <c r="D145" s="217" t="s">
        <v>238</v>
      </c>
      <c r="E145" s="218" t="s">
        <v>1841</v>
      </c>
      <c r="F145" s="219" t="s">
        <v>1842</v>
      </c>
      <c r="G145" s="220" t="s">
        <v>241</v>
      </c>
      <c r="H145" s="221">
        <v>57.100000000000001</v>
      </c>
      <c r="I145" s="222"/>
      <c r="J145" s="223">
        <f>ROUND(I145*H145,2)</f>
        <v>0</v>
      </c>
      <c r="K145" s="219" t="s">
        <v>242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243</v>
      </c>
      <c r="AT145" s="18" t="s">
        <v>238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3631</v>
      </c>
    </row>
    <row r="146" s="1" customFormat="1">
      <c r="B146" s="39"/>
      <c r="C146" s="40"/>
      <c r="D146" s="229" t="s">
        <v>245</v>
      </c>
      <c r="E146" s="40"/>
      <c r="F146" s="230" t="s">
        <v>1844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3630</v>
      </c>
      <c r="G147" s="234"/>
      <c r="H147" s="237">
        <v>57.100000000000001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" customFormat="1" ht="16.5" customHeight="1">
      <c r="B148" s="39"/>
      <c r="C148" s="217" t="s">
        <v>331</v>
      </c>
      <c r="D148" s="217" t="s">
        <v>238</v>
      </c>
      <c r="E148" s="218" t="s">
        <v>251</v>
      </c>
      <c r="F148" s="219" t="s">
        <v>252</v>
      </c>
      <c r="G148" s="220" t="s">
        <v>241</v>
      </c>
      <c r="H148" s="221">
        <v>147.00999999999999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243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243</v>
      </c>
      <c r="BM148" s="18" t="s">
        <v>3632</v>
      </c>
    </row>
    <row r="149" s="1" customFormat="1">
      <c r="B149" s="39"/>
      <c r="C149" s="40"/>
      <c r="D149" s="229" t="s">
        <v>245</v>
      </c>
      <c r="E149" s="40"/>
      <c r="F149" s="230" t="s">
        <v>252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2" customFormat="1">
      <c r="B150" s="233"/>
      <c r="C150" s="234"/>
      <c r="D150" s="229" t="s">
        <v>249</v>
      </c>
      <c r="E150" s="235" t="s">
        <v>19</v>
      </c>
      <c r="F150" s="236" t="s">
        <v>3606</v>
      </c>
      <c r="G150" s="234"/>
      <c r="H150" s="237">
        <v>4.5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AT150" s="243" t="s">
        <v>249</v>
      </c>
      <c r="AU150" s="243" t="s">
        <v>81</v>
      </c>
      <c r="AV150" s="12" t="s">
        <v>81</v>
      </c>
      <c r="AW150" s="12" t="s">
        <v>33</v>
      </c>
      <c r="AX150" s="12" t="s">
        <v>72</v>
      </c>
      <c r="AY150" s="243" t="s">
        <v>236</v>
      </c>
    </row>
    <row r="151" s="12" customFormat="1">
      <c r="B151" s="233"/>
      <c r="C151" s="234"/>
      <c r="D151" s="229" t="s">
        <v>249</v>
      </c>
      <c r="E151" s="235" t="s">
        <v>19</v>
      </c>
      <c r="F151" s="236" t="s">
        <v>3611</v>
      </c>
      <c r="G151" s="234"/>
      <c r="H151" s="237">
        <v>138.81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249</v>
      </c>
      <c r="AU151" s="243" t="s">
        <v>81</v>
      </c>
      <c r="AV151" s="12" t="s">
        <v>81</v>
      </c>
      <c r="AW151" s="12" t="s">
        <v>33</v>
      </c>
      <c r="AX151" s="12" t="s">
        <v>72</v>
      </c>
      <c r="AY151" s="243" t="s">
        <v>236</v>
      </c>
    </row>
    <row r="152" s="12" customFormat="1">
      <c r="B152" s="233"/>
      <c r="C152" s="234"/>
      <c r="D152" s="229" t="s">
        <v>249</v>
      </c>
      <c r="E152" s="235" t="s">
        <v>19</v>
      </c>
      <c r="F152" s="236" t="s">
        <v>3633</v>
      </c>
      <c r="G152" s="234"/>
      <c r="H152" s="237">
        <v>3.7000000000000002</v>
      </c>
      <c r="I152" s="238"/>
      <c r="J152" s="234"/>
      <c r="K152" s="234"/>
      <c r="L152" s="239"/>
      <c r="M152" s="240"/>
      <c r="N152" s="241"/>
      <c r="O152" s="241"/>
      <c r="P152" s="241"/>
      <c r="Q152" s="241"/>
      <c r="R152" s="241"/>
      <c r="S152" s="241"/>
      <c r="T152" s="242"/>
      <c r="AT152" s="243" t="s">
        <v>249</v>
      </c>
      <c r="AU152" s="243" t="s">
        <v>81</v>
      </c>
      <c r="AV152" s="12" t="s">
        <v>81</v>
      </c>
      <c r="AW152" s="12" t="s">
        <v>33</v>
      </c>
      <c r="AX152" s="12" t="s">
        <v>72</v>
      </c>
      <c r="AY152" s="243" t="s">
        <v>236</v>
      </c>
    </row>
    <row r="153" s="1" customFormat="1" ht="22.5" customHeight="1">
      <c r="B153" s="39"/>
      <c r="C153" s="217" t="s">
        <v>394</v>
      </c>
      <c r="D153" s="217" t="s">
        <v>238</v>
      </c>
      <c r="E153" s="218" t="s">
        <v>3626</v>
      </c>
      <c r="F153" s="219" t="s">
        <v>3627</v>
      </c>
      <c r="G153" s="220" t="s">
        <v>241</v>
      </c>
      <c r="H153" s="221">
        <v>6.7999999999999998</v>
      </c>
      <c r="I153" s="222"/>
      <c r="J153" s="223">
        <f>ROUND(I153*H153,2)</f>
        <v>0</v>
      </c>
      <c r="K153" s="219" t="s">
        <v>19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243</v>
      </c>
      <c r="AT153" s="18" t="s">
        <v>238</v>
      </c>
      <c r="AU153" s="18" t="s">
        <v>81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243</v>
      </c>
      <c r="BM153" s="18" t="s">
        <v>3634</v>
      </c>
    </row>
    <row r="154" s="1" customFormat="1">
      <c r="B154" s="39"/>
      <c r="C154" s="40"/>
      <c r="D154" s="229" t="s">
        <v>245</v>
      </c>
      <c r="E154" s="40"/>
      <c r="F154" s="230" t="s">
        <v>3627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81</v>
      </c>
    </row>
    <row r="155" s="12" customFormat="1">
      <c r="B155" s="233"/>
      <c r="C155" s="234"/>
      <c r="D155" s="229" t="s">
        <v>249</v>
      </c>
      <c r="E155" s="235" t="s">
        <v>19</v>
      </c>
      <c r="F155" s="236" t="s">
        <v>3635</v>
      </c>
      <c r="G155" s="234"/>
      <c r="H155" s="237">
        <v>3.3999999999999999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AT155" s="243" t="s">
        <v>249</v>
      </c>
      <c r="AU155" s="243" t="s">
        <v>81</v>
      </c>
      <c r="AV155" s="12" t="s">
        <v>81</v>
      </c>
      <c r="AW155" s="12" t="s">
        <v>33</v>
      </c>
      <c r="AX155" s="12" t="s">
        <v>72</v>
      </c>
      <c r="AY155" s="243" t="s">
        <v>236</v>
      </c>
    </row>
    <row r="156" s="12" customFormat="1">
      <c r="B156" s="233"/>
      <c r="C156" s="234"/>
      <c r="D156" s="229" t="s">
        <v>249</v>
      </c>
      <c r="E156" s="235" t="s">
        <v>19</v>
      </c>
      <c r="F156" s="236" t="s">
        <v>3636</v>
      </c>
      <c r="G156" s="234"/>
      <c r="H156" s="237">
        <v>3.3999999999999999</v>
      </c>
      <c r="I156" s="238"/>
      <c r="J156" s="234"/>
      <c r="K156" s="234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249</v>
      </c>
      <c r="AU156" s="243" t="s">
        <v>81</v>
      </c>
      <c r="AV156" s="12" t="s">
        <v>81</v>
      </c>
      <c r="AW156" s="12" t="s">
        <v>33</v>
      </c>
      <c r="AX156" s="12" t="s">
        <v>72</v>
      </c>
      <c r="AY156" s="243" t="s">
        <v>236</v>
      </c>
    </row>
    <row r="157" s="1" customFormat="1" ht="16.5" customHeight="1">
      <c r="B157" s="39"/>
      <c r="C157" s="217" t="s">
        <v>400</v>
      </c>
      <c r="D157" s="217" t="s">
        <v>238</v>
      </c>
      <c r="E157" s="218" t="s">
        <v>1841</v>
      </c>
      <c r="F157" s="219" t="s">
        <v>1842</v>
      </c>
      <c r="G157" s="220" t="s">
        <v>241</v>
      </c>
      <c r="H157" s="221">
        <v>3.3999999999999999</v>
      </c>
      <c r="I157" s="222"/>
      <c r="J157" s="223">
        <f>ROUND(I157*H157,2)</f>
        <v>0</v>
      </c>
      <c r="K157" s="219" t="s">
        <v>242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243</v>
      </c>
      <c r="AT157" s="18" t="s">
        <v>238</v>
      </c>
      <c r="AU157" s="18" t="s">
        <v>81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3637</v>
      </c>
    </row>
    <row r="158" s="1" customFormat="1">
      <c r="B158" s="39"/>
      <c r="C158" s="40"/>
      <c r="D158" s="229" t="s">
        <v>245</v>
      </c>
      <c r="E158" s="40"/>
      <c r="F158" s="230" t="s">
        <v>1844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81</v>
      </c>
    </row>
    <row r="159" s="12" customFormat="1">
      <c r="B159" s="233"/>
      <c r="C159" s="234"/>
      <c r="D159" s="229" t="s">
        <v>249</v>
      </c>
      <c r="E159" s="235" t="s">
        <v>19</v>
      </c>
      <c r="F159" s="236" t="s">
        <v>3636</v>
      </c>
      <c r="G159" s="234"/>
      <c r="H159" s="237">
        <v>3.3999999999999999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AT159" s="243" t="s">
        <v>249</v>
      </c>
      <c r="AU159" s="243" t="s">
        <v>81</v>
      </c>
      <c r="AV159" s="12" t="s">
        <v>81</v>
      </c>
      <c r="AW159" s="12" t="s">
        <v>33</v>
      </c>
      <c r="AX159" s="12" t="s">
        <v>72</v>
      </c>
      <c r="AY159" s="243" t="s">
        <v>236</v>
      </c>
    </row>
    <row r="160" s="1" customFormat="1" ht="16.5" customHeight="1">
      <c r="B160" s="39"/>
      <c r="C160" s="217" t="s">
        <v>8</v>
      </c>
      <c r="D160" s="217" t="s">
        <v>238</v>
      </c>
      <c r="E160" s="218" t="s">
        <v>3638</v>
      </c>
      <c r="F160" s="219" t="s">
        <v>3639</v>
      </c>
      <c r="G160" s="220" t="s">
        <v>241</v>
      </c>
      <c r="H160" s="221">
        <v>85.400000000000006</v>
      </c>
      <c r="I160" s="222"/>
      <c r="J160" s="223">
        <f>ROUND(I160*H160,2)</f>
        <v>0</v>
      </c>
      <c r="K160" s="219" t="s">
        <v>242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243</v>
      </c>
      <c r="AT160" s="18" t="s">
        <v>238</v>
      </c>
      <c r="AU160" s="18" t="s">
        <v>81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243</v>
      </c>
      <c r="BM160" s="18" t="s">
        <v>3640</v>
      </c>
    </row>
    <row r="161" s="1" customFormat="1">
      <c r="B161" s="39"/>
      <c r="C161" s="40"/>
      <c r="D161" s="229" t="s">
        <v>245</v>
      </c>
      <c r="E161" s="40"/>
      <c r="F161" s="230" t="s">
        <v>3641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81</v>
      </c>
    </row>
    <row r="162" s="12" customFormat="1">
      <c r="B162" s="233"/>
      <c r="C162" s="234"/>
      <c r="D162" s="229" t="s">
        <v>249</v>
      </c>
      <c r="E162" s="235" t="s">
        <v>19</v>
      </c>
      <c r="F162" s="236" t="s">
        <v>3642</v>
      </c>
      <c r="G162" s="234"/>
      <c r="H162" s="237">
        <v>85.400000000000006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249</v>
      </c>
      <c r="AU162" s="243" t="s">
        <v>81</v>
      </c>
      <c r="AV162" s="12" t="s">
        <v>81</v>
      </c>
      <c r="AW162" s="12" t="s">
        <v>33</v>
      </c>
      <c r="AX162" s="12" t="s">
        <v>72</v>
      </c>
      <c r="AY162" s="243" t="s">
        <v>236</v>
      </c>
    </row>
    <row r="163" s="1" customFormat="1" ht="16.5" customHeight="1">
      <c r="B163" s="39"/>
      <c r="C163" s="260" t="s">
        <v>412</v>
      </c>
      <c r="D163" s="260" t="s">
        <v>680</v>
      </c>
      <c r="E163" s="261" t="s">
        <v>3300</v>
      </c>
      <c r="F163" s="262" t="s">
        <v>3301</v>
      </c>
      <c r="G163" s="263" t="s">
        <v>256</v>
      </c>
      <c r="H163" s="264">
        <v>50.939999999999998</v>
      </c>
      <c r="I163" s="265"/>
      <c r="J163" s="266">
        <f>ROUND(I163*H163,2)</f>
        <v>0</v>
      </c>
      <c r="K163" s="262" t="s">
        <v>242</v>
      </c>
      <c r="L163" s="267"/>
      <c r="M163" s="268" t="s">
        <v>19</v>
      </c>
      <c r="N163" s="269" t="s">
        <v>43</v>
      </c>
      <c r="O163" s="80"/>
      <c r="P163" s="226">
        <f>O163*H163</f>
        <v>0</v>
      </c>
      <c r="Q163" s="226">
        <v>1</v>
      </c>
      <c r="R163" s="226">
        <f>Q163*H163</f>
        <v>50.939999999999998</v>
      </c>
      <c r="S163" s="226">
        <v>0</v>
      </c>
      <c r="T163" s="227">
        <f>S163*H163</f>
        <v>0</v>
      </c>
      <c r="AR163" s="18" t="s">
        <v>305</v>
      </c>
      <c r="AT163" s="18" t="s">
        <v>680</v>
      </c>
      <c r="AU163" s="18" t="s">
        <v>81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3643</v>
      </c>
    </row>
    <row r="164" s="1" customFormat="1">
      <c r="B164" s="39"/>
      <c r="C164" s="40"/>
      <c r="D164" s="229" t="s">
        <v>245</v>
      </c>
      <c r="E164" s="40"/>
      <c r="F164" s="230" t="s">
        <v>3301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81</v>
      </c>
    </row>
    <row r="165" s="12" customFormat="1">
      <c r="B165" s="233"/>
      <c r="C165" s="234"/>
      <c r="D165" s="229" t="s">
        <v>249</v>
      </c>
      <c r="E165" s="235" t="s">
        <v>19</v>
      </c>
      <c r="F165" s="236" t="s">
        <v>3644</v>
      </c>
      <c r="G165" s="234"/>
      <c r="H165" s="237">
        <v>28.300000000000001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249</v>
      </c>
      <c r="AU165" s="243" t="s">
        <v>81</v>
      </c>
      <c r="AV165" s="12" t="s">
        <v>81</v>
      </c>
      <c r="AW165" s="12" t="s">
        <v>33</v>
      </c>
      <c r="AX165" s="12" t="s">
        <v>72</v>
      </c>
      <c r="AY165" s="243" t="s">
        <v>236</v>
      </c>
    </row>
    <row r="166" s="12" customFormat="1">
      <c r="B166" s="233"/>
      <c r="C166" s="234"/>
      <c r="D166" s="229" t="s">
        <v>249</v>
      </c>
      <c r="E166" s="234"/>
      <c r="F166" s="236" t="s">
        <v>3645</v>
      </c>
      <c r="G166" s="234"/>
      <c r="H166" s="237">
        <v>50.939999999999998</v>
      </c>
      <c r="I166" s="238"/>
      <c r="J166" s="234"/>
      <c r="K166" s="234"/>
      <c r="L166" s="239"/>
      <c r="M166" s="240"/>
      <c r="N166" s="241"/>
      <c r="O166" s="241"/>
      <c r="P166" s="241"/>
      <c r="Q166" s="241"/>
      <c r="R166" s="241"/>
      <c r="S166" s="241"/>
      <c r="T166" s="242"/>
      <c r="AT166" s="243" t="s">
        <v>249</v>
      </c>
      <c r="AU166" s="243" t="s">
        <v>81</v>
      </c>
      <c r="AV166" s="12" t="s">
        <v>81</v>
      </c>
      <c r="AW166" s="12" t="s">
        <v>4</v>
      </c>
      <c r="AX166" s="12" t="s">
        <v>79</v>
      </c>
      <c r="AY166" s="243" t="s">
        <v>236</v>
      </c>
    </row>
    <row r="167" s="1" customFormat="1" ht="16.5" customHeight="1">
      <c r="B167" s="39"/>
      <c r="C167" s="217" t="s">
        <v>418</v>
      </c>
      <c r="D167" s="217" t="s">
        <v>238</v>
      </c>
      <c r="E167" s="218" t="s">
        <v>3638</v>
      </c>
      <c r="F167" s="219" t="s">
        <v>3639</v>
      </c>
      <c r="G167" s="220" t="s">
        <v>241</v>
      </c>
      <c r="H167" s="221">
        <v>7.2999999999999998</v>
      </c>
      <c r="I167" s="222"/>
      <c r="J167" s="223">
        <f>ROUND(I167*H167,2)</f>
        <v>0</v>
      </c>
      <c r="K167" s="219" t="s">
        <v>242</v>
      </c>
      <c r="L167" s="44"/>
      <c r="M167" s="224" t="s">
        <v>19</v>
      </c>
      <c r="N167" s="225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243</v>
      </c>
      <c r="AT167" s="18" t="s">
        <v>238</v>
      </c>
      <c r="AU167" s="18" t="s">
        <v>81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243</v>
      </c>
      <c r="BM167" s="18" t="s">
        <v>3646</v>
      </c>
    </row>
    <row r="168" s="1" customFormat="1">
      <c r="B168" s="39"/>
      <c r="C168" s="40"/>
      <c r="D168" s="229" t="s">
        <v>245</v>
      </c>
      <c r="E168" s="40"/>
      <c r="F168" s="230" t="s">
        <v>3641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245</v>
      </c>
      <c r="AU168" s="18" t="s">
        <v>81</v>
      </c>
    </row>
    <row r="169" s="12" customFormat="1">
      <c r="B169" s="233"/>
      <c r="C169" s="234"/>
      <c r="D169" s="229" t="s">
        <v>249</v>
      </c>
      <c r="E169" s="235" t="s">
        <v>19</v>
      </c>
      <c r="F169" s="236" t="s">
        <v>3647</v>
      </c>
      <c r="G169" s="234"/>
      <c r="H169" s="237">
        <v>7.2999999999999998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249</v>
      </c>
      <c r="AU169" s="243" t="s">
        <v>81</v>
      </c>
      <c r="AV169" s="12" t="s">
        <v>81</v>
      </c>
      <c r="AW169" s="12" t="s">
        <v>33</v>
      </c>
      <c r="AX169" s="12" t="s">
        <v>72</v>
      </c>
      <c r="AY169" s="243" t="s">
        <v>236</v>
      </c>
    </row>
    <row r="170" s="1" customFormat="1" ht="16.5" customHeight="1">
      <c r="B170" s="39"/>
      <c r="C170" s="260" t="s">
        <v>424</v>
      </c>
      <c r="D170" s="260" t="s">
        <v>680</v>
      </c>
      <c r="E170" s="261" t="s">
        <v>3300</v>
      </c>
      <c r="F170" s="262" t="s">
        <v>3301</v>
      </c>
      <c r="G170" s="263" t="s">
        <v>256</v>
      </c>
      <c r="H170" s="264">
        <v>7.0199999999999996</v>
      </c>
      <c r="I170" s="265"/>
      <c r="J170" s="266">
        <f>ROUND(I170*H170,2)</f>
        <v>0</v>
      </c>
      <c r="K170" s="262" t="s">
        <v>242</v>
      </c>
      <c r="L170" s="267"/>
      <c r="M170" s="268" t="s">
        <v>19</v>
      </c>
      <c r="N170" s="269" t="s">
        <v>43</v>
      </c>
      <c r="O170" s="80"/>
      <c r="P170" s="226">
        <f>O170*H170</f>
        <v>0</v>
      </c>
      <c r="Q170" s="226">
        <v>1</v>
      </c>
      <c r="R170" s="226">
        <f>Q170*H170</f>
        <v>7.0199999999999996</v>
      </c>
      <c r="S170" s="226">
        <v>0</v>
      </c>
      <c r="T170" s="227">
        <f>S170*H170</f>
        <v>0</v>
      </c>
      <c r="AR170" s="18" t="s">
        <v>305</v>
      </c>
      <c r="AT170" s="18" t="s">
        <v>680</v>
      </c>
      <c r="AU170" s="18" t="s">
        <v>81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3648</v>
      </c>
    </row>
    <row r="171" s="1" customFormat="1">
      <c r="B171" s="39"/>
      <c r="C171" s="40"/>
      <c r="D171" s="229" t="s">
        <v>245</v>
      </c>
      <c r="E171" s="40"/>
      <c r="F171" s="230" t="s">
        <v>3301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81</v>
      </c>
    </row>
    <row r="172" s="12" customFormat="1">
      <c r="B172" s="233"/>
      <c r="C172" s="234"/>
      <c r="D172" s="229" t="s">
        <v>249</v>
      </c>
      <c r="E172" s="235" t="s">
        <v>19</v>
      </c>
      <c r="F172" s="236" t="s">
        <v>3649</v>
      </c>
      <c r="G172" s="234"/>
      <c r="H172" s="237">
        <v>3.8999999999999999</v>
      </c>
      <c r="I172" s="238"/>
      <c r="J172" s="234"/>
      <c r="K172" s="234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249</v>
      </c>
      <c r="AU172" s="243" t="s">
        <v>81</v>
      </c>
      <c r="AV172" s="12" t="s">
        <v>81</v>
      </c>
      <c r="AW172" s="12" t="s">
        <v>33</v>
      </c>
      <c r="AX172" s="12" t="s">
        <v>72</v>
      </c>
      <c r="AY172" s="243" t="s">
        <v>236</v>
      </c>
    </row>
    <row r="173" s="12" customFormat="1">
      <c r="B173" s="233"/>
      <c r="C173" s="234"/>
      <c r="D173" s="229" t="s">
        <v>249</v>
      </c>
      <c r="E173" s="234"/>
      <c r="F173" s="236" t="s">
        <v>3650</v>
      </c>
      <c r="G173" s="234"/>
      <c r="H173" s="237">
        <v>7.0199999999999996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AT173" s="243" t="s">
        <v>249</v>
      </c>
      <c r="AU173" s="243" t="s">
        <v>81</v>
      </c>
      <c r="AV173" s="12" t="s">
        <v>81</v>
      </c>
      <c r="AW173" s="12" t="s">
        <v>4</v>
      </c>
      <c r="AX173" s="12" t="s">
        <v>79</v>
      </c>
      <c r="AY173" s="243" t="s">
        <v>236</v>
      </c>
    </row>
    <row r="174" s="1" customFormat="1" ht="16.5" customHeight="1">
      <c r="B174" s="39"/>
      <c r="C174" s="217" t="s">
        <v>430</v>
      </c>
      <c r="D174" s="217" t="s">
        <v>238</v>
      </c>
      <c r="E174" s="218" t="s">
        <v>3651</v>
      </c>
      <c r="F174" s="219" t="s">
        <v>3652</v>
      </c>
      <c r="G174" s="220" t="s">
        <v>241</v>
      </c>
      <c r="H174" s="221">
        <v>138.81</v>
      </c>
      <c r="I174" s="222"/>
      <c r="J174" s="223">
        <f>ROUND(I174*H174,2)</f>
        <v>0</v>
      </c>
      <c r="K174" s="219" t="s">
        <v>242</v>
      </c>
      <c r="L174" s="44"/>
      <c r="M174" s="224" t="s">
        <v>19</v>
      </c>
      <c r="N174" s="225" t="s">
        <v>43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243</v>
      </c>
      <c r="AT174" s="18" t="s">
        <v>238</v>
      </c>
      <c r="AU174" s="18" t="s">
        <v>81</v>
      </c>
      <c r="AY174" s="18" t="s">
        <v>236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79</v>
      </c>
      <c r="BK174" s="228">
        <f>ROUND(I174*H174,2)</f>
        <v>0</v>
      </c>
      <c r="BL174" s="18" t="s">
        <v>243</v>
      </c>
      <c r="BM174" s="18" t="s">
        <v>3653</v>
      </c>
    </row>
    <row r="175" s="1" customFormat="1">
      <c r="B175" s="39"/>
      <c r="C175" s="40"/>
      <c r="D175" s="229" t="s">
        <v>245</v>
      </c>
      <c r="E175" s="40"/>
      <c r="F175" s="230" t="s">
        <v>3654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245</v>
      </c>
      <c r="AU175" s="18" t="s">
        <v>81</v>
      </c>
    </row>
    <row r="176" s="12" customFormat="1">
      <c r="B176" s="233"/>
      <c r="C176" s="234"/>
      <c r="D176" s="229" t="s">
        <v>249</v>
      </c>
      <c r="E176" s="235" t="s">
        <v>19</v>
      </c>
      <c r="F176" s="236" t="s">
        <v>3611</v>
      </c>
      <c r="G176" s="234"/>
      <c r="H176" s="237">
        <v>138.81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249</v>
      </c>
      <c r="AU176" s="243" t="s">
        <v>81</v>
      </c>
      <c r="AV176" s="12" t="s">
        <v>81</v>
      </c>
      <c r="AW176" s="12" t="s">
        <v>33</v>
      </c>
      <c r="AX176" s="12" t="s">
        <v>72</v>
      </c>
      <c r="AY176" s="243" t="s">
        <v>236</v>
      </c>
    </row>
    <row r="177" s="1" customFormat="1" ht="16.5" customHeight="1">
      <c r="B177" s="39"/>
      <c r="C177" s="260" t="s">
        <v>436</v>
      </c>
      <c r="D177" s="260" t="s">
        <v>680</v>
      </c>
      <c r="E177" s="261" t="s">
        <v>3300</v>
      </c>
      <c r="F177" s="262" t="s">
        <v>3301</v>
      </c>
      <c r="G177" s="263" t="s">
        <v>256</v>
      </c>
      <c r="H177" s="264">
        <v>249.858</v>
      </c>
      <c r="I177" s="265"/>
      <c r="J177" s="266">
        <f>ROUND(I177*H177,2)</f>
        <v>0</v>
      </c>
      <c r="K177" s="262" t="s">
        <v>242</v>
      </c>
      <c r="L177" s="267"/>
      <c r="M177" s="268" t="s">
        <v>19</v>
      </c>
      <c r="N177" s="269" t="s">
        <v>43</v>
      </c>
      <c r="O177" s="80"/>
      <c r="P177" s="226">
        <f>O177*H177</f>
        <v>0</v>
      </c>
      <c r="Q177" s="226">
        <v>1</v>
      </c>
      <c r="R177" s="226">
        <f>Q177*H177</f>
        <v>249.858</v>
      </c>
      <c r="S177" s="226">
        <v>0</v>
      </c>
      <c r="T177" s="227">
        <f>S177*H177</f>
        <v>0</v>
      </c>
      <c r="AR177" s="18" t="s">
        <v>305</v>
      </c>
      <c r="AT177" s="18" t="s">
        <v>680</v>
      </c>
      <c r="AU177" s="18" t="s">
        <v>81</v>
      </c>
      <c r="AY177" s="18" t="s">
        <v>236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79</v>
      </c>
      <c r="BK177" s="228">
        <f>ROUND(I177*H177,2)</f>
        <v>0</v>
      </c>
      <c r="BL177" s="18" t="s">
        <v>243</v>
      </c>
      <c r="BM177" s="18" t="s">
        <v>3655</v>
      </c>
    </row>
    <row r="178" s="1" customFormat="1">
      <c r="B178" s="39"/>
      <c r="C178" s="40"/>
      <c r="D178" s="229" t="s">
        <v>245</v>
      </c>
      <c r="E178" s="40"/>
      <c r="F178" s="230" t="s">
        <v>3301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245</v>
      </c>
      <c r="AU178" s="18" t="s">
        <v>81</v>
      </c>
    </row>
    <row r="179" s="12" customFormat="1">
      <c r="B179" s="233"/>
      <c r="C179" s="234"/>
      <c r="D179" s="229" t="s">
        <v>249</v>
      </c>
      <c r="E179" s="235" t="s">
        <v>19</v>
      </c>
      <c r="F179" s="236" t="s">
        <v>3611</v>
      </c>
      <c r="G179" s="234"/>
      <c r="H179" s="237">
        <v>138.81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249</v>
      </c>
      <c r="AU179" s="243" t="s">
        <v>81</v>
      </c>
      <c r="AV179" s="12" t="s">
        <v>81</v>
      </c>
      <c r="AW179" s="12" t="s">
        <v>33</v>
      </c>
      <c r="AX179" s="12" t="s">
        <v>72</v>
      </c>
      <c r="AY179" s="243" t="s">
        <v>236</v>
      </c>
    </row>
    <row r="180" s="12" customFormat="1">
      <c r="B180" s="233"/>
      <c r="C180" s="234"/>
      <c r="D180" s="229" t="s">
        <v>249</v>
      </c>
      <c r="E180" s="234"/>
      <c r="F180" s="236" t="s">
        <v>3656</v>
      </c>
      <c r="G180" s="234"/>
      <c r="H180" s="237">
        <v>249.858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249</v>
      </c>
      <c r="AU180" s="243" t="s">
        <v>81</v>
      </c>
      <c r="AV180" s="12" t="s">
        <v>81</v>
      </c>
      <c r="AW180" s="12" t="s">
        <v>4</v>
      </c>
      <c r="AX180" s="12" t="s">
        <v>79</v>
      </c>
      <c r="AY180" s="243" t="s">
        <v>236</v>
      </c>
    </row>
    <row r="181" s="1" customFormat="1" ht="16.5" customHeight="1">
      <c r="B181" s="39"/>
      <c r="C181" s="217" t="s">
        <v>7</v>
      </c>
      <c r="D181" s="217" t="s">
        <v>238</v>
      </c>
      <c r="E181" s="218" t="s">
        <v>254</v>
      </c>
      <c r="F181" s="219" t="s">
        <v>255</v>
      </c>
      <c r="G181" s="220" t="s">
        <v>256</v>
      </c>
      <c r="H181" s="221">
        <v>264.618</v>
      </c>
      <c r="I181" s="222"/>
      <c r="J181" s="223">
        <f>ROUND(I181*H181,2)</f>
        <v>0</v>
      </c>
      <c r="K181" s="219" t="s">
        <v>242</v>
      </c>
      <c r="L181" s="44"/>
      <c r="M181" s="224" t="s">
        <v>19</v>
      </c>
      <c r="N181" s="225" t="s">
        <v>43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243</v>
      </c>
      <c r="AT181" s="18" t="s">
        <v>238</v>
      </c>
      <c r="AU181" s="18" t="s">
        <v>81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3657</v>
      </c>
    </row>
    <row r="182" s="1" customFormat="1">
      <c r="B182" s="39"/>
      <c r="C182" s="40"/>
      <c r="D182" s="229" t="s">
        <v>245</v>
      </c>
      <c r="E182" s="40"/>
      <c r="F182" s="230" t="s">
        <v>258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81</v>
      </c>
    </row>
    <row r="183" s="12" customFormat="1">
      <c r="B183" s="233"/>
      <c r="C183" s="234"/>
      <c r="D183" s="229" t="s">
        <v>249</v>
      </c>
      <c r="E183" s="235" t="s">
        <v>19</v>
      </c>
      <c r="F183" s="236" t="s">
        <v>3606</v>
      </c>
      <c r="G183" s="234"/>
      <c r="H183" s="237">
        <v>4.5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AT183" s="243" t="s">
        <v>249</v>
      </c>
      <c r="AU183" s="243" t="s">
        <v>81</v>
      </c>
      <c r="AV183" s="12" t="s">
        <v>81</v>
      </c>
      <c r="AW183" s="12" t="s">
        <v>33</v>
      </c>
      <c r="AX183" s="12" t="s">
        <v>72</v>
      </c>
      <c r="AY183" s="243" t="s">
        <v>236</v>
      </c>
    </row>
    <row r="184" s="12" customFormat="1">
      <c r="B184" s="233"/>
      <c r="C184" s="234"/>
      <c r="D184" s="229" t="s">
        <v>249</v>
      </c>
      <c r="E184" s="235" t="s">
        <v>19</v>
      </c>
      <c r="F184" s="236" t="s">
        <v>3611</v>
      </c>
      <c r="G184" s="234"/>
      <c r="H184" s="237">
        <v>138.81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249</v>
      </c>
      <c r="AU184" s="243" t="s">
        <v>81</v>
      </c>
      <c r="AV184" s="12" t="s">
        <v>81</v>
      </c>
      <c r="AW184" s="12" t="s">
        <v>33</v>
      </c>
      <c r="AX184" s="12" t="s">
        <v>72</v>
      </c>
      <c r="AY184" s="243" t="s">
        <v>236</v>
      </c>
    </row>
    <row r="185" s="12" customFormat="1">
      <c r="B185" s="233"/>
      <c r="C185" s="234"/>
      <c r="D185" s="229" t="s">
        <v>249</v>
      </c>
      <c r="E185" s="235" t="s">
        <v>19</v>
      </c>
      <c r="F185" s="236" t="s">
        <v>3633</v>
      </c>
      <c r="G185" s="234"/>
      <c r="H185" s="237">
        <v>3.7000000000000002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249</v>
      </c>
      <c r="AU185" s="243" t="s">
        <v>81</v>
      </c>
      <c r="AV185" s="12" t="s">
        <v>81</v>
      </c>
      <c r="AW185" s="12" t="s">
        <v>33</v>
      </c>
      <c r="AX185" s="12" t="s">
        <v>72</v>
      </c>
      <c r="AY185" s="243" t="s">
        <v>236</v>
      </c>
    </row>
    <row r="186" s="12" customFormat="1">
      <c r="B186" s="233"/>
      <c r="C186" s="234"/>
      <c r="D186" s="229" t="s">
        <v>249</v>
      </c>
      <c r="E186" s="234"/>
      <c r="F186" s="236" t="s">
        <v>3658</v>
      </c>
      <c r="G186" s="234"/>
      <c r="H186" s="237">
        <v>264.618</v>
      </c>
      <c r="I186" s="238"/>
      <c r="J186" s="234"/>
      <c r="K186" s="234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249</v>
      </c>
      <c r="AU186" s="243" t="s">
        <v>81</v>
      </c>
      <c r="AV186" s="12" t="s">
        <v>81</v>
      </c>
      <c r="AW186" s="12" t="s">
        <v>4</v>
      </c>
      <c r="AX186" s="12" t="s">
        <v>79</v>
      </c>
      <c r="AY186" s="243" t="s">
        <v>236</v>
      </c>
    </row>
    <row r="187" s="1" customFormat="1" ht="16.5" customHeight="1">
      <c r="B187" s="39"/>
      <c r="C187" s="217" t="s">
        <v>445</v>
      </c>
      <c r="D187" s="217" t="s">
        <v>238</v>
      </c>
      <c r="E187" s="218" t="s">
        <v>1633</v>
      </c>
      <c r="F187" s="219" t="s">
        <v>1634</v>
      </c>
      <c r="G187" s="220" t="s">
        <v>241</v>
      </c>
      <c r="H187" s="221">
        <v>1.2</v>
      </c>
      <c r="I187" s="222"/>
      <c r="J187" s="223">
        <f>ROUND(I187*H187,2)</f>
        <v>0</v>
      </c>
      <c r="K187" s="219" t="s">
        <v>242</v>
      </c>
      <c r="L187" s="44"/>
      <c r="M187" s="224" t="s">
        <v>19</v>
      </c>
      <c r="N187" s="225" t="s">
        <v>43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243</v>
      </c>
      <c r="AT187" s="18" t="s">
        <v>238</v>
      </c>
      <c r="AU187" s="18" t="s">
        <v>81</v>
      </c>
      <c r="AY187" s="18" t="s">
        <v>236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79</v>
      </c>
      <c r="BK187" s="228">
        <f>ROUND(I187*H187,2)</f>
        <v>0</v>
      </c>
      <c r="BL187" s="18" t="s">
        <v>243</v>
      </c>
      <c r="BM187" s="18" t="s">
        <v>3659</v>
      </c>
    </row>
    <row r="188" s="1" customFormat="1">
      <c r="B188" s="39"/>
      <c r="C188" s="40"/>
      <c r="D188" s="229" t="s">
        <v>245</v>
      </c>
      <c r="E188" s="40"/>
      <c r="F188" s="230" t="s">
        <v>1636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245</v>
      </c>
      <c r="AU188" s="18" t="s">
        <v>81</v>
      </c>
    </row>
    <row r="189" s="13" customFormat="1">
      <c r="B189" s="250"/>
      <c r="C189" s="251"/>
      <c r="D189" s="229" t="s">
        <v>249</v>
      </c>
      <c r="E189" s="252" t="s">
        <v>19</v>
      </c>
      <c r="F189" s="253" t="s">
        <v>3622</v>
      </c>
      <c r="G189" s="251"/>
      <c r="H189" s="252" t="s">
        <v>19</v>
      </c>
      <c r="I189" s="254"/>
      <c r="J189" s="251"/>
      <c r="K189" s="251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249</v>
      </c>
      <c r="AU189" s="259" t="s">
        <v>81</v>
      </c>
      <c r="AV189" s="13" t="s">
        <v>79</v>
      </c>
      <c r="AW189" s="13" t="s">
        <v>33</v>
      </c>
      <c r="AX189" s="13" t="s">
        <v>72</v>
      </c>
      <c r="AY189" s="259" t="s">
        <v>236</v>
      </c>
    </row>
    <row r="190" s="12" customFormat="1">
      <c r="B190" s="233"/>
      <c r="C190" s="234"/>
      <c r="D190" s="229" t="s">
        <v>249</v>
      </c>
      <c r="E190" s="235" t="s">
        <v>19</v>
      </c>
      <c r="F190" s="236" t="s">
        <v>3660</v>
      </c>
      <c r="G190" s="234"/>
      <c r="H190" s="237">
        <v>1.2</v>
      </c>
      <c r="I190" s="238"/>
      <c r="J190" s="234"/>
      <c r="K190" s="234"/>
      <c r="L190" s="239"/>
      <c r="M190" s="240"/>
      <c r="N190" s="241"/>
      <c r="O190" s="241"/>
      <c r="P190" s="241"/>
      <c r="Q190" s="241"/>
      <c r="R190" s="241"/>
      <c r="S190" s="241"/>
      <c r="T190" s="242"/>
      <c r="AT190" s="243" t="s">
        <v>249</v>
      </c>
      <c r="AU190" s="243" t="s">
        <v>81</v>
      </c>
      <c r="AV190" s="12" t="s">
        <v>81</v>
      </c>
      <c r="AW190" s="12" t="s">
        <v>33</v>
      </c>
      <c r="AX190" s="12" t="s">
        <v>72</v>
      </c>
      <c r="AY190" s="243" t="s">
        <v>236</v>
      </c>
    </row>
    <row r="191" s="1" customFormat="1" ht="16.5" customHeight="1">
      <c r="B191" s="39"/>
      <c r="C191" s="260" t="s">
        <v>452</v>
      </c>
      <c r="D191" s="260" t="s">
        <v>680</v>
      </c>
      <c r="E191" s="261" t="s">
        <v>3661</v>
      </c>
      <c r="F191" s="262" t="s">
        <v>3662</v>
      </c>
      <c r="G191" s="263" t="s">
        <v>256</v>
      </c>
      <c r="H191" s="264">
        <v>2.52</v>
      </c>
      <c r="I191" s="265"/>
      <c r="J191" s="266">
        <f>ROUND(I191*H191,2)</f>
        <v>0</v>
      </c>
      <c r="K191" s="262" t="s">
        <v>242</v>
      </c>
      <c r="L191" s="267"/>
      <c r="M191" s="268" t="s">
        <v>19</v>
      </c>
      <c r="N191" s="269" t="s">
        <v>43</v>
      </c>
      <c r="O191" s="80"/>
      <c r="P191" s="226">
        <f>O191*H191</f>
        <v>0</v>
      </c>
      <c r="Q191" s="226">
        <v>1</v>
      </c>
      <c r="R191" s="226">
        <f>Q191*H191</f>
        <v>2.52</v>
      </c>
      <c r="S191" s="226">
        <v>0</v>
      </c>
      <c r="T191" s="227">
        <f>S191*H191</f>
        <v>0</v>
      </c>
      <c r="AR191" s="18" t="s">
        <v>305</v>
      </c>
      <c r="AT191" s="18" t="s">
        <v>680</v>
      </c>
      <c r="AU191" s="18" t="s">
        <v>81</v>
      </c>
      <c r="AY191" s="18" t="s">
        <v>236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79</v>
      </c>
      <c r="BK191" s="228">
        <f>ROUND(I191*H191,2)</f>
        <v>0</v>
      </c>
      <c r="BL191" s="18" t="s">
        <v>243</v>
      </c>
      <c r="BM191" s="18" t="s">
        <v>3663</v>
      </c>
    </row>
    <row r="192" s="1" customFormat="1">
      <c r="B192" s="39"/>
      <c r="C192" s="40"/>
      <c r="D192" s="229" t="s">
        <v>245</v>
      </c>
      <c r="E192" s="40"/>
      <c r="F192" s="230" t="s">
        <v>3662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245</v>
      </c>
      <c r="AU192" s="18" t="s">
        <v>81</v>
      </c>
    </row>
    <row r="193" s="13" customFormat="1">
      <c r="B193" s="250"/>
      <c r="C193" s="251"/>
      <c r="D193" s="229" t="s">
        <v>249</v>
      </c>
      <c r="E193" s="252" t="s">
        <v>19</v>
      </c>
      <c r="F193" s="253" t="s">
        <v>3622</v>
      </c>
      <c r="G193" s="251"/>
      <c r="H193" s="252" t="s">
        <v>19</v>
      </c>
      <c r="I193" s="254"/>
      <c r="J193" s="251"/>
      <c r="K193" s="251"/>
      <c r="L193" s="255"/>
      <c r="M193" s="256"/>
      <c r="N193" s="257"/>
      <c r="O193" s="257"/>
      <c r="P193" s="257"/>
      <c r="Q193" s="257"/>
      <c r="R193" s="257"/>
      <c r="S193" s="257"/>
      <c r="T193" s="258"/>
      <c r="AT193" s="259" t="s">
        <v>249</v>
      </c>
      <c r="AU193" s="259" t="s">
        <v>81</v>
      </c>
      <c r="AV193" s="13" t="s">
        <v>79</v>
      </c>
      <c r="AW193" s="13" t="s">
        <v>33</v>
      </c>
      <c r="AX193" s="13" t="s">
        <v>72</v>
      </c>
      <c r="AY193" s="259" t="s">
        <v>236</v>
      </c>
    </row>
    <row r="194" s="12" customFormat="1">
      <c r="B194" s="233"/>
      <c r="C194" s="234"/>
      <c r="D194" s="229" t="s">
        <v>249</v>
      </c>
      <c r="E194" s="235" t="s">
        <v>19</v>
      </c>
      <c r="F194" s="236" t="s">
        <v>3660</v>
      </c>
      <c r="G194" s="234"/>
      <c r="H194" s="237">
        <v>1.2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AT194" s="243" t="s">
        <v>249</v>
      </c>
      <c r="AU194" s="243" t="s">
        <v>81</v>
      </c>
      <c r="AV194" s="12" t="s">
        <v>81</v>
      </c>
      <c r="AW194" s="12" t="s">
        <v>33</v>
      </c>
      <c r="AX194" s="12" t="s">
        <v>72</v>
      </c>
      <c r="AY194" s="243" t="s">
        <v>236</v>
      </c>
    </row>
    <row r="195" s="12" customFormat="1">
      <c r="B195" s="233"/>
      <c r="C195" s="234"/>
      <c r="D195" s="229" t="s">
        <v>249</v>
      </c>
      <c r="E195" s="234"/>
      <c r="F195" s="236" t="s">
        <v>3664</v>
      </c>
      <c r="G195" s="234"/>
      <c r="H195" s="237">
        <v>2.52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AT195" s="243" t="s">
        <v>249</v>
      </c>
      <c r="AU195" s="243" t="s">
        <v>81</v>
      </c>
      <c r="AV195" s="12" t="s">
        <v>81</v>
      </c>
      <c r="AW195" s="12" t="s">
        <v>4</v>
      </c>
      <c r="AX195" s="12" t="s">
        <v>79</v>
      </c>
      <c r="AY195" s="243" t="s">
        <v>236</v>
      </c>
    </row>
    <row r="196" s="1" customFormat="1" ht="16.5" customHeight="1">
      <c r="B196" s="39"/>
      <c r="C196" s="217" t="s">
        <v>458</v>
      </c>
      <c r="D196" s="217" t="s">
        <v>238</v>
      </c>
      <c r="E196" s="218" t="s">
        <v>3665</v>
      </c>
      <c r="F196" s="219" t="s">
        <v>3666</v>
      </c>
      <c r="G196" s="220" t="s">
        <v>264</v>
      </c>
      <c r="H196" s="221">
        <v>761.5</v>
      </c>
      <c r="I196" s="222"/>
      <c r="J196" s="223">
        <f>ROUND(I196*H196,2)</f>
        <v>0</v>
      </c>
      <c r="K196" s="219" t="s">
        <v>19</v>
      </c>
      <c r="L196" s="44"/>
      <c r="M196" s="224" t="s">
        <v>19</v>
      </c>
      <c r="N196" s="225" t="s">
        <v>43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243</v>
      </c>
      <c r="AT196" s="18" t="s">
        <v>238</v>
      </c>
      <c r="AU196" s="18" t="s">
        <v>81</v>
      </c>
      <c r="AY196" s="18" t="s">
        <v>236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79</v>
      </c>
      <c r="BK196" s="228">
        <f>ROUND(I196*H196,2)</f>
        <v>0</v>
      </c>
      <c r="BL196" s="18" t="s">
        <v>243</v>
      </c>
      <c r="BM196" s="18" t="s">
        <v>3667</v>
      </c>
    </row>
    <row r="197" s="1" customFormat="1">
      <c r="B197" s="39"/>
      <c r="C197" s="40"/>
      <c r="D197" s="229" t="s">
        <v>245</v>
      </c>
      <c r="E197" s="40"/>
      <c r="F197" s="230" t="s">
        <v>3668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245</v>
      </c>
      <c r="AU197" s="18" t="s">
        <v>81</v>
      </c>
    </row>
    <row r="198" s="12" customFormat="1">
      <c r="B198" s="233"/>
      <c r="C198" s="234"/>
      <c r="D198" s="229" t="s">
        <v>249</v>
      </c>
      <c r="E198" s="235" t="s">
        <v>19</v>
      </c>
      <c r="F198" s="236" t="s">
        <v>3669</v>
      </c>
      <c r="G198" s="234"/>
      <c r="H198" s="237">
        <v>761.5</v>
      </c>
      <c r="I198" s="238"/>
      <c r="J198" s="234"/>
      <c r="K198" s="234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249</v>
      </c>
      <c r="AU198" s="243" t="s">
        <v>81</v>
      </c>
      <c r="AV198" s="12" t="s">
        <v>81</v>
      </c>
      <c r="AW198" s="12" t="s">
        <v>33</v>
      </c>
      <c r="AX198" s="12" t="s">
        <v>72</v>
      </c>
      <c r="AY198" s="243" t="s">
        <v>236</v>
      </c>
    </row>
    <row r="199" s="1" customFormat="1" ht="16.5" customHeight="1">
      <c r="B199" s="39"/>
      <c r="C199" s="217" t="s">
        <v>463</v>
      </c>
      <c r="D199" s="217" t="s">
        <v>238</v>
      </c>
      <c r="E199" s="218" t="s">
        <v>3670</v>
      </c>
      <c r="F199" s="219" t="s">
        <v>3671</v>
      </c>
      <c r="G199" s="220" t="s">
        <v>264</v>
      </c>
      <c r="H199" s="221">
        <v>157.80000000000001</v>
      </c>
      <c r="I199" s="222"/>
      <c r="J199" s="223">
        <f>ROUND(I199*H199,2)</f>
        <v>0</v>
      </c>
      <c r="K199" s="219" t="s">
        <v>19</v>
      </c>
      <c r="L199" s="44"/>
      <c r="M199" s="224" t="s">
        <v>19</v>
      </c>
      <c r="N199" s="225" t="s">
        <v>43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243</v>
      </c>
      <c r="AT199" s="18" t="s">
        <v>238</v>
      </c>
      <c r="AU199" s="18" t="s">
        <v>81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243</v>
      </c>
      <c r="BM199" s="18" t="s">
        <v>3672</v>
      </c>
    </row>
    <row r="200" s="1" customFormat="1">
      <c r="B200" s="39"/>
      <c r="C200" s="40"/>
      <c r="D200" s="229" t="s">
        <v>245</v>
      </c>
      <c r="E200" s="40"/>
      <c r="F200" s="230" t="s">
        <v>3668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81</v>
      </c>
    </row>
    <row r="201" s="12" customFormat="1">
      <c r="B201" s="233"/>
      <c r="C201" s="234"/>
      <c r="D201" s="229" t="s">
        <v>249</v>
      </c>
      <c r="E201" s="235" t="s">
        <v>19</v>
      </c>
      <c r="F201" s="236" t="s">
        <v>3673</v>
      </c>
      <c r="G201" s="234"/>
      <c r="H201" s="237">
        <v>157.80000000000001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249</v>
      </c>
      <c r="AU201" s="243" t="s">
        <v>81</v>
      </c>
      <c r="AV201" s="12" t="s">
        <v>81</v>
      </c>
      <c r="AW201" s="12" t="s">
        <v>33</v>
      </c>
      <c r="AX201" s="12" t="s">
        <v>72</v>
      </c>
      <c r="AY201" s="243" t="s">
        <v>236</v>
      </c>
    </row>
    <row r="202" s="1" customFormat="1" ht="16.5" customHeight="1">
      <c r="B202" s="39"/>
      <c r="C202" s="217" t="s">
        <v>473</v>
      </c>
      <c r="D202" s="217" t="s">
        <v>238</v>
      </c>
      <c r="E202" s="218" t="s">
        <v>3670</v>
      </c>
      <c r="F202" s="219" t="s">
        <v>3671</v>
      </c>
      <c r="G202" s="220" t="s">
        <v>264</v>
      </c>
      <c r="H202" s="221">
        <v>38.200000000000003</v>
      </c>
      <c r="I202" s="222"/>
      <c r="J202" s="223">
        <f>ROUND(I202*H202,2)</f>
        <v>0</v>
      </c>
      <c r="K202" s="219" t="s">
        <v>19</v>
      </c>
      <c r="L202" s="44"/>
      <c r="M202" s="224" t="s">
        <v>19</v>
      </c>
      <c r="N202" s="225" t="s">
        <v>43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243</v>
      </c>
      <c r="AT202" s="18" t="s">
        <v>238</v>
      </c>
      <c r="AU202" s="18" t="s">
        <v>81</v>
      </c>
      <c r="AY202" s="18" t="s">
        <v>236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79</v>
      </c>
      <c r="BK202" s="228">
        <f>ROUND(I202*H202,2)</f>
        <v>0</v>
      </c>
      <c r="BL202" s="18" t="s">
        <v>243</v>
      </c>
      <c r="BM202" s="18" t="s">
        <v>3674</v>
      </c>
    </row>
    <row r="203" s="1" customFormat="1">
      <c r="B203" s="39"/>
      <c r="C203" s="40"/>
      <c r="D203" s="229" t="s">
        <v>245</v>
      </c>
      <c r="E203" s="40"/>
      <c r="F203" s="230" t="s">
        <v>3668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245</v>
      </c>
      <c r="AU203" s="18" t="s">
        <v>81</v>
      </c>
    </row>
    <row r="204" s="12" customFormat="1">
      <c r="B204" s="233"/>
      <c r="C204" s="234"/>
      <c r="D204" s="229" t="s">
        <v>249</v>
      </c>
      <c r="E204" s="235" t="s">
        <v>19</v>
      </c>
      <c r="F204" s="236" t="s">
        <v>3675</v>
      </c>
      <c r="G204" s="234"/>
      <c r="H204" s="237">
        <v>38.200000000000003</v>
      </c>
      <c r="I204" s="238"/>
      <c r="J204" s="234"/>
      <c r="K204" s="234"/>
      <c r="L204" s="239"/>
      <c r="M204" s="240"/>
      <c r="N204" s="241"/>
      <c r="O204" s="241"/>
      <c r="P204" s="241"/>
      <c r="Q204" s="241"/>
      <c r="R204" s="241"/>
      <c r="S204" s="241"/>
      <c r="T204" s="242"/>
      <c r="AT204" s="243" t="s">
        <v>249</v>
      </c>
      <c r="AU204" s="243" t="s">
        <v>81</v>
      </c>
      <c r="AV204" s="12" t="s">
        <v>81</v>
      </c>
      <c r="AW204" s="12" t="s">
        <v>33</v>
      </c>
      <c r="AX204" s="12" t="s">
        <v>72</v>
      </c>
      <c r="AY204" s="243" t="s">
        <v>236</v>
      </c>
    </row>
    <row r="205" s="1" customFormat="1" ht="16.5" customHeight="1">
      <c r="B205" s="39"/>
      <c r="C205" s="217" t="s">
        <v>480</v>
      </c>
      <c r="D205" s="217" t="s">
        <v>238</v>
      </c>
      <c r="E205" s="218" t="s">
        <v>3676</v>
      </c>
      <c r="F205" s="219" t="s">
        <v>3677</v>
      </c>
      <c r="G205" s="220" t="s">
        <v>264</v>
      </c>
      <c r="H205" s="221">
        <v>267.38999999999999</v>
      </c>
      <c r="I205" s="222"/>
      <c r="J205" s="223">
        <f>ROUND(I205*H205,2)</f>
        <v>0</v>
      </c>
      <c r="K205" s="219" t="s">
        <v>242</v>
      </c>
      <c r="L205" s="44"/>
      <c r="M205" s="224" t="s">
        <v>19</v>
      </c>
      <c r="N205" s="225" t="s">
        <v>43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243</v>
      </c>
      <c r="AT205" s="18" t="s">
        <v>238</v>
      </c>
      <c r="AU205" s="18" t="s">
        <v>81</v>
      </c>
      <c r="AY205" s="18" t="s">
        <v>236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79</v>
      </c>
      <c r="BK205" s="228">
        <f>ROUND(I205*H205,2)</f>
        <v>0</v>
      </c>
      <c r="BL205" s="18" t="s">
        <v>243</v>
      </c>
      <c r="BM205" s="18" t="s">
        <v>3678</v>
      </c>
    </row>
    <row r="206" s="1" customFormat="1">
      <c r="B206" s="39"/>
      <c r="C206" s="40"/>
      <c r="D206" s="229" t="s">
        <v>245</v>
      </c>
      <c r="E206" s="40"/>
      <c r="F206" s="230" t="s">
        <v>3679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245</v>
      </c>
      <c r="AU206" s="18" t="s">
        <v>81</v>
      </c>
    </row>
    <row r="207" s="12" customFormat="1">
      <c r="B207" s="233"/>
      <c r="C207" s="234"/>
      <c r="D207" s="229" t="s">
        <v>249</v>
      </c>
      <c r="E207" s="235" t="s">
        <v>19</v>
      </c>
      <c r="F207" s="236" t="s">
        <v>3680</v>
      </c>
      <c r="G207" s="234"/>
      <c r="H207" s="237">
        <v>267.38999999999999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AT207" s="243" t="s">
        <v>249</v>
      </c>
      <c r="AU207" s="243" t="s">
        <v>81</v>
      </c>
      <c r="AV207" s="12" t="s">
        <v>81</v>
      </c>
      <c r="AW207" s="12" t="s">
        <v>33</v>
      </c>
      <c r="AX207" s="12" t="s">
        <v>72</v>
      </c>
      <c r="AY207" s="243" t="s">
        <v>236</v>
      </c>
    </row>
    <row r="208" s="1" customFormat="1" ht="16.5" customHeight="1">
      <c r="B208" s="39"/>
      <c r="C208" s="217" t="s">
        <v>486</v>
      </c>
      <c r="D208" s="217" t="s">
        <v>238</v>
      </c>
      <c r="E208" s="218" t="s">
        <v>3681</v>
      </c>
      <c r="F208" s="219" t="s">
        <v>3682</v>
      </c>
      <c r="G208" s="220" t="s">
        <v>318</v>
      </c>
      <c r="H208" s="221">
        <v>30</v>
      </c>
      <c r="I208" s="222"/>
      <c r="J208" s="223">
        <f>ROUND(I208*H208,2)</f>
        <v>0</v>
      </c>
      <c r="K208" s="219" t="s">
        <v>242</v>
      </c>
      <c r="L208" s="44"/>
      <c r="M208" s="224" t="s">
        <v>19</v>
      </c>
      <c r="N208" s="225" t="s">
        <v>43</v>
      </c>
      <c r="O208" s="80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18" t="s">
        <v>243</v>
      </c>
      <c r="AT208" s="18" t="s">
        <v>238</v>
      </c>
      <c r="AU208" s="18" t="s">
        <v>81</v>
      </c>
      <c r="AY208" s="18" t="s">
        <v>236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79</v>
      </c>
      <c r="BK208" s="228">
        <f>ROUND(I208*H208,2)</f>
        <v>0</v>
      </c>
      <c r="BL208" s="18" t="s">
        <v>243</v>
      </c>
      <c r="BM208" s="18" t="s">
        <v>3683</v>
      </c>
    </row>
    <row r="209" s="1" customFormat="1">
      <c r="B209" s="39"/>
      <c r="C209" s="40"/>
      <c r="D209" s="229" t="s">
        <v>245</v>
      </c>
      <c r="E209" s="40"/>
      <c r="F209" s="230" t="s">
        <v>3684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245</v>
      </c>
      <c r="AU209" s="18" t="s">
        <v>81</v>
      </c>
    </row>
    <row r="210" s="12" customFormat="1">
      <c r="B210" s="233"/>
      <c r="C210" s="234"/>
      <c r="D210" s="229" t="s">
        <v>249</v>
      </c>
      <c r="E210" s="235" t="s">
        <v>19</v>
      </c>
      <c r="F210" s="236" t="s">
        <v>3685</v>
      </c>
      <c r="G210" s="234"/>
      <c r="H210" s="237">
        <v>30</v>
      </c>
      <c r="I210" s="238"/>
      <c r="J210" s="234"/>
      <c r="K210" s="234"/>
      <c r="L210" s="239"/>
      <c r="M210" s="240"/>
      <c r="N210" s="241"/>
      <c r="O210" s="241"/>
      <c r="P210" s="241"/>
      <c r="Q210" s="241"/>
      <c r="R210" s="241"/>
      <c r="S210" s="241"/>
      <c r="T210" s="242"/>
      <c r="AT210" s="243" t="s">
        <v>249</v>
      </c>
      <c r="AU210" s="243" t="s">
        <v>81</v>
      </c>
      <c r="AV210" s="12" t="s">
        <v>81</v>
      </c>
      <c r="AW210" s="12" t="s">
        <v>33</v>
      </c>
      <c r="AX210" s="12" t="s">
        <v>72</v>
      </c>
      <c r="AY210" s="243" t="s">
        <v>236</v>
      </c>
    </row>
    <row r="211" s="1" customFormat="1" ht="16.5" customHeight="1">
      <c r="B211" s="39"/>
      <c r="C211" s="260" t="s">
        <v>492</v>
      </c>
      <c r="D211" s="260" t="s">
        <v>680</v>
      </c>
      <c r="E211" s="261" t="s">
        <v>3686</v>
      </c>
      <c r="F211" s="262" t="s">
        <v>3687</v>
      </c>
      <c r="G211" s="263" t="s">
        <v>264</v>
      </c>
      <c r="H211" s="264">
        <v>72</v>
      </c>
      <c r="I211" s="265"/>
      <c r="J211" s="266">
        <f>ROUND(I211*H211,2)</f>
        <v>0</v>
      </c>
      <c r="K211" s="262" t="s">
        <v>242</v>
      </c>
      <c r="L211" s="267"/>
      <c r="M211" s="268" t="s">
        <v>19</v>
      </c>
      <c r="N211" s="269" t="s">
        <v>43</v>
      </c>
      <c r="O211" s="80"/>
      <c r="P211" s="226">
        <f>O211*H211</f>
        <v>0</v>
      </c>
      <c r="Q211" s="226">
        <v>0.00080000000000000004</v>
      </c>
      <c r="R211" s="226">
        <f>Q211*H211</f>
        <v>0.057600000000000005</v>
      </c>
      <c r="S211" s="226">
        <v>0</v>
      </c>
      <c r="T211" s="227">
        <f>S211*H211</f>
        <v>0</v>
      </c>
      <c r="AR211" s="18" t="s">
        <v>305</v>
      </c>
      <c r="AT211" s="18" t="s">
        <v>680</v>
      </c>
      <c r="AU211" s="18" t="s">
        <v>81</v>
      </c>
      <c r="AY211" s="18" t="s">
        <v>236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79</v>
      </c>
      <c r="BK211" s="228">
        <f>ROUND(I211*H211,2)</f>
        <v>0</v>
      </c>
      <c r="BL211" s="18" t="s">
        <v>243</v>
      </c>
      <c r="BM211" s="18" t="s">
        <v>3688</v>
      </c>
    </row>
    <row r="212" s="1" customFormat="1">
      <c r="B212" s="39"/>
      <c r="C212" s="40"/>
      <c r="D212" s="229" t="s">
        <v>245</v>
      </c>
      <c r="E212" s="40"/>
      <c r="F212" s="230" t="s">
        <v>3687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245</v>
      </c>
      <c r="AU212" s="18" t="s">
        <v>81</v>
      </c>
    </row>
    <row r="213" s="12" customFormat="1">
      <c r="B213" s="233"/>
      <c r="C213" s="234"/>
      <c r="D213" s="229" t="s">
        <v>249</v>
      </c>
      <c r="E213" s="235" t="s">
        <v>19</v>
      </c>
      <c r="F213" s="236" t="s">
        <v>3689</v>
      </c>
      <c r="G213" s="234"/>
      <c r="H213" s="237">
        <v>60</v>
      </c>
      <c r="I213" s="238"/>
      <c r="J213" s="234"/>
      <c r="K213" s="234"/>
      <c r="L213" s="239"/>
      <c r="M213" s="240"/>
      <c r="N213" s="241"/>
      <c r="O213" s="241"/>
      <c r="P213" s="241"/>
      <c r="Q213" s="241"/>
      <c r="R213" s="241"/>
      <c r="S213" s="241"/>
      <c r="T213" s="242"/>
      <c r="AT213" s="243" t="s">
        <v>249</v>
      </c>
      <c r="AU213" s="243" t="s">
        <v>81</v>
      </c>
      <c r="AV213" s="12" t="s">
        <v>81</v>
      </c>
      <c r="AW213" s="12" t="s">
        <v>33</v>
      </c>
      <c r="AX213" s="12" t="s">
        <v>72</v>
      </c>
      <c r="AY213" s="243" t="s">
        <v>236</v>
      </c>
    </row>
    <row r="214" s="12" customFormat="1">
      <c r="B214" s="233"/>
      <c r="C214" s="234"/>
      <c r="D214" s="229" t="s">
        <v>249</v>
      </c>
      <c r="E214" s="234"/>
      <c r="F214" s="236" t="s">
        <v>3690</v>
      </c>
      <c r="G214" s="234"/>
      <c r="H214" s="237">
        <v>72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249</v>
      </c>
      <c r="AU214" s="243" t="s">
        <v>81</v>
      </c>
      <c r="AV214" s="12" t="s">
        <v>81</v>
      </c>
      <c r="AW214" s="12" t="s">
        <v>4</v>
      </c>
      <c r="AX214" s="12" t="s">
        <v>79</v>
      </c>
      <c r="AY214" s="243" t="s">
        <v>236</v>
      </c>
    </row>
    <row r="215" s="11" customFormat="1" ht="22.8" customHeight="1">
      <c r="B215" s="201"/>
      <c r="C215" s="202"/>
      <c r="D215" s="203" t="s">
        <v>71</v>
      </c>
      <c r="E215" s="215" t="s">
        <v>81</v>
      </c>
      <c r="F215" s="215" t="s">
        <v>1925</v>
      </c>
      <c r="G215" s="202"/>
      <c r="H215" s="202"/>
      <c r="I215" s="205"/>
      <c r="J215" s="216">
        <f>BK215</f>
        <v>0</v>
      </c>
      <c r="K215" s="202"/>
      <c r="L215" s="207"/>
      <c r="M215" s="208"/>
      <c r="N215" s="209"/>
      <c r="O215" s="209"/>
      <c r="P215" s="210">
        <f>SUM(P216:P244)</f>
        <v>0</v>
      </c>
      <c r="Q215" s="209"/>
      <c r="R215" s="210">
        <f>SUM(R216:R244)</f>
        <v>15.838578459999999</v>
      </c>
      <c r="S215" s="209"/>
      <c r="T215" s="211">
        <f>SUM(T216:T244)</f>
        <v>0</v>
      </c>
      <c r="AR215" s="212" t="s">
        <v>79</v>
      </c>
      <c r="AT215" s="213" t="s">
        <v>71</v>
      </c>
      <c r="AU215" s="213" t="s">
        <v>79</v>
      </c>
      <c r="AY215" s="212" t="s">
        <v>236</v>
      </c>
      <c r="BK215" s="214">
        <f>SUM(BK216:BK244)</f>
        <v>0</v>
      </c>
    </row>
    <row r="216" s="1" customFormat="1" ht="16.5" customHeight="1">
      <c r="B216" s="39"/>
      <c r="C216" s="217" t="s">
        <v>498</v>
      </c>
      <c r="D216" s="217" t="s">
        <v>238</v>
      </c>
      <c r="E216" s="218" t="s">
        <v>1926</v>
      </c>
      <c r="F216" s="219" t="s">
        <v>1927</v>
      </c>
      <c r="G216" s="220" t="s">
        <v>318</v>
      </c>
      <c r="H216" s="221">
        <v>23.600000000000001</v>
      </c>
      <c r="I216" s="222"/>
      <c r="J216" s="223">
        <f>ROUND(I216*H216,2)</f>
        <v>0</v>
      </c>
      <c r="K216" s="219" t="s">
        <v>242</v>
      </c>
      <c r="L216" s="44"/>
      <c r="M216" s="224" t="s">
        <v>19</v>
      </c>
      <c r="N216" s="225" t="s">
        <v>43</v>
      </c>
      <c r="O216" s="80"/>
      <c r="P216" s="226">
        <f>O216*H216</f>
        <v>0</v>
      </c>
      <c r="Q216" s="226">
        <v>0.22656999999999999</v>
      </c>
      <c r="R216" s="226">
        <f>Q216*H216</f>
        <v>5.3470520000000006</v>
      </c>
      <c r="S216" s="226">
        <v>0</v>
      </c>
      <c r="T216" s="227">
        <f>S216*H216</f>
        <v>0</v>
      </c>
      <c r="AR216" s="18" t="s">
        <v>243</v>
      </c>
      <c r="AT216" s="18" t="s">
        <v>238</v>
      </c>
      <c r="AU216" s="18" t="s">
        <v>81</v>
      </c>
      <c r="AY216" s="18" t="s">
        <v>236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79</v>
      </c>
      <c r="BK216" s="228">
        <f>ROUND(I216*H216,2)</f>
        <v>0</v>
      </c>
      <c r="BL216" s="18" t="s">
        <v>243</v>
      </c>
      <c r="BM216" s="18" t="s">
        <v>3691</v>
      </c>
    </row>
    <row r="217" s="1" customFormat="1">
      <c r="B217" s="39"/>
      <c r="C217" s="40"/>
      <c r="D217" s="229" t="s">
        <v>245</v>
      </c>
      <c r="E217" s="40"/>
      <c r="F217" s="230" t="s">
        <v>1929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245</v>
      </c>
      <c r="AU217" s="18" t="s">
        <v>81</v>
      </c>
    </row>
    <row r="218" s="13" customFormat="1">
      <c r="B218" s="250"/>
      <c r="C218" s="251"/>
      <c r="D218" s="229" t="s">
        <v>249</v>
      </c>
      <c r="E218" s="252" t="s">
        <v>19</v>
      </c>
      <c r="F218" s="253" t="s">
        <v>3622</v>
      </c>
      <c r="G218" s="251"/>
      <c r="H218" s="252" t="s">
        <v>19</v>
      </c>
      <c r="I218" s="254"/>
      <c r="J218" s="251"/>
      <c r="K218" s="251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249</v>
      </c>
      <c r="AU218" s="259" t="s">
        <v>81</v>
      </c>
      <c r="AV218" s="13" t="s">
        <v>79</v>
      </c>
      <c r="AW218" s="13" t="s">
        <v>33</v>
      </c>
      <c r="AX218" s="13" t="s">
        <v>72</v>
      </c>
      <c r="AY218" s="259" t="s">
        <v>236</v>
      </c>
    </row>
    <row r="219" s="12" customFormat="1">
      <c r="B219" s="233"/>
      <c r="C219" s="234"/>
      <c r="D219" s="229" t="s">
        <v>249</v>
      </c>
      <c r="E219" s="235" t="s">
        <v>19</v>
      </c>
      <c r="F219" s="236" t="s">
        <v>3692</v>
      </c>
      <c r="G219" s="234"/>
      <c r="H219" s="237">
        <v>23.600000000000001</v>
      </c>
      <c r="I219" s="238"/>
      <c r="J219" s="234"/>
      <c r="K219" s="234"/>
      <c r="L219" s="239"/>
      <c r="M219" s="240"/>
      <c r="N219" s="241"/>
      <c r="O219" s="241"/>
      <c r="P219" s="241"/>
      <c r="Q219" s="241"/>
      <c r="R219" s="241"/>
      <c r="S219" s="241"/>
      <c r="T219" s="242"/>
      <c r="AT219" s="243" t="s">
        <v>249</v>
      </c>
      <c r="AU219" s="243" t="s">
        <v>81</v>
      </c>
      <c r="AV219" s="12" t="s">
        <v>81</v>
      </c>
      <c r="AW219" s="12" t="s">
        <v>33</v>
      </c>
      <c r="AX219" s="12" t="s">
        <v>72</v>
      </c>
      <c r="AY219" s="243" t="s">
        <v>236</v>
      </c>
    </row>
    <row r="220" s="1" customFormat="1" ht="16.5" customHeight="1">
      <c r="B220" s="39"/>
      <c r="C220" s="217" t="s">
        <v>504</v>
      </c>
      <c r="D220" s="217" t="s">
        <v>238</v>
      </c>
      <c r="E220" s="218" t="s">
        <v>3693</v>
      </c>
      <c r="F220" s="219" t="s">
        <v>3694</v>
      </c>
      <c r="G220" s="220" t="s">
        <v>264</v>
      </c>
      <c r="H220" s="221">
        <v>30.600000000000001</v>
      </c>
      <c r="I220" s="222"/>
      <c r="J220" s="223">
        <f>ROUND(I220*H220,2)</f>
        <v>0</v>
      </c>
      <c r="K220" s="219" t="s">
        <v>242</v>
      </c>
      <c r="L220" s="44"/>
      <c r="M220" s="224" t="s">
        <v>19</v>
      </c>
      <c r="N220" s="225" t="s">
        <v>43</v>
      </c>
      <c r="O220" s="80"/>
      <c r="P220" s="226">
        <f>O220*H220</f>
        <v>0</v>
      </c>
      <c r="Q220" s="226">
        <v>0.00010000000000000001</v>
      </c>
      <c r="R220" s="226">
        <f>Q220*H220</f>
        <v>0.0030600000000000002</v>
      </c>
      <c r="S220" s="226">
        <v>0</v>
      </c>
      <c r="T220" s="227">
        <f>S220*H220</f>
        <v>0</v>
      </c>
      <c r="AR220" s="18" t="s">
        <v>243</v>
      </c>
      <c r="AT220" s="18" t="s">
        <v>238</v>
      </c>
      <c r="AU220" s="18" t="s">
        <v>81</v>
      </c>
      <c r="AY220" s="18" t="s">
        <v>236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8" t="s">
        <v>79</v>
      </c>
      <c r="BK220" s="228">
        <f>ROUND(I220*H220,2)</f>
        <v>0</v>
      </c>
      <c r="BL220" s="18" t="s">
        <v>243</v>
      </c>
      <c r="BM220" s="18" t="s">
        <v>3695</v>
      </c>
    </row>
    <row r="221" s="1" customFormat="1">
      <c r="B221" s="39"/>
      <c r="C221" s="40"/>
      <c r="D221" s="229" t="s">
        <v>245</v>
      </c>
      <c r="E221" s="40"/>
      <c r="F221" s="230" t="s">
        <v>3696</v>
      </c>
      <c r="G221" s="40"/>
      <c r="H221" s="40"/>
      <c r="I221" s="144"/>
      <c r="J221" s="40"/>
      <c r="K221" s="40"/>
      <c r="L221" s="44"/>
      <c r="M221" s="231"/>
      <c r="N221" s="80"/>
      <c r="O221" s="80"/>
      <c r="P221" s="80"/>
      <c r="Q221" s="80"/>
      <c r="R221" s="80"/>
      <c r="S221" s="80"/>
      <c r="T221" s="81"/>
      <c r="AT221" s="18" t="s">
        <v>245</v>
      </c>
      <c r="AU221" s="18" t="s">
        <v>81</v>
      </c>
    </row>
    <row r="222" s="13" customFormat="1">
      <c r="B222" s="250"/>
      <c r="C222" s="251"/>
      <c r="D222" s="229" t="s">
        <v>249</v>
      </c>
      <c r="E222" s="252" t="s">
        <v>19</v>
      </c>
      <c r="F222" s="253" t="s">
        <v>3622</v>
      </c>
      <c r="G222" s="251"/>
      <c r="H222" s="252" t="s">
        <v>19</v>
      </c>
      <c r="I222" s="254"/>
      <c r="J222" s="251"/>
      <c r="K222" s="251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249</v>
      </c>
      <c r="AU222" s="259" t="s">
        <v>81</v>
      </c>
      <c r="AV222" s="13" t="s">
        <v>79</v>
      </c>
      <c r="AW222" s="13" t="s">
        <v>33</v>
      </c>
      <c r="AX222" s="13" t="s">
        <v>72</v>
      </c>
      <c r="AY222" s="259" t="s">
        <v>236</v>
      </c>
    </row>
    <row r="223" s="12" customFormat="1">
      <c r="B223" s="233"/>
      <c r="C223" s="234"/>
      <c r="D223" s="229" t="s">
        <v>249</v>
      </c>
      <c r="E223" s="235" t="s">
        <v>19</v>
      </c>
      <c r="F223" s="236" t="s">
        <v>3697</v>
      </c>
      <c r="G223" s="234"/>
      <c r="H223" s="237">
        <v>30.600000000000001</v>
      </c>
      <c r="I223" s="238"/>
      <c r="J223" s="234"/>
      <c r="K223" s="234"/>
      <c r="L223" s="239"/>
      <c r="M223" s="240"/>
      <c r="N223" s="241"/>
      <c r="O223" s="241"/>
      <c r="P223" s="241"/>
      <c r="Q223" s="241"/>
      <c r="R223" s="241"/>
      <c r="S223" s="241"/>
      <c r="T223" s="242"/>
      <c r="AT223" s="243" t="s">
        <v>249</v>
      </c>
      <c r="AU223" s="243" t="s">
        <v>81</v>
      </c>
      <c r="AV223" s="12" t="s">
        <v>81</v>
      </c>
      <c r="AW223" s="12" t="s">
        <v>33</v>
      </c>
      <c r="AX223" s="12" t="s">
        <v>72</v>
      </c>
      <c r="AY223" s="243" t="s">
        <v>236</v>
      </c>
    </row>
    <row r="224" s="1" customFormat="1" ht="22.5" customHeight="1">
      <c r="B224" s="39"/>
      <c r="C224" s="260" t="s">
        <v>510</v>
      </c>
      <c r="D224" s="260" t="s">
        <v>680</v>
      </c>
      <c r="E224" s="261" t="s">
        <v>3698</v>
      </c>
      <c r="F224" s="262" t="s">
        <v>3699</v>
      </c>
      <c r="G224" s="263" t="s">
        <v>264</v>
      </c>
      <c r="H224" s="264">
        <v>36.719999999999999</v>
      </c>
      <c r="I224" s="265"/>
      <c r="J224" s="266">
        <f>ROUND(I224*H224,2)</f>
        <v>0</v>
      </c>
      <c r="K224" s="262" t="s">
        <v>19</v>
      </c>
      <c r="L224" s="267"/>
      <c r="M224" s="268" t="s">
        <v>19</v>
      </c>
      <c r="N224" s="269" t="s">
        <v>43</v>
      </c>
      <c r="O224" s="80"/>
      <c r="P224" s="226">
        <f>O224*H224</f>
        <v>0</v>
      </c>
      <c r="Q224" s="226">
        <v>0.00031</v>
      </c>
      <c r="R224" s="226">
        <f>Q224*H224</f>
        <v>0.0113832</v>
      </c>
      <c r="S224" s="226">
        <v>0</v>
      </c>
      <c r="T224" s="227">
        <f>S224*H224</f>
        <v>0</v>
      </c>
      <c r="AR224" s="18" t="s">
        <v>305</v>
      </c>
      <c r="AT224" s="18" t="s">
        <v>680</v>
      </c>
      <c r="AU224" s="18" t="s">
        <v>81</v>
      </c>
      <c r="AY224" s="18" t="s">
        <v>236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79</v>
      </c>
      <c r="BK224" s="228">
        <f>ROUND(I224*H224,2)</f>
        <v>0</v>
      </c>
      <c r="BL224" s="18" t="s">
        <v>243</v>
      </c>
      <c r="BM224" s="18" t="s">
        <v>3700</v>
      </c>
    </row>
    <row r="225" s="1" customFormat="1">
      <c r="B225" s="39"/>
      <c r="C225" s="40"/>
      <c r="D225" s="229" t="s">
        <v>245</v>
      </c>
      <c r="E225" s="40"/>
      <c r="F225" s="230" t="s">
        <v>3699</v>
      </c>
      <c r="G225" s="40"/>
      <c r="H225" s="40"/>
      <c r="I225" s="144"/>
      <c r="J225" s="40"/>
      <c r="K225" s="40"/>
      <c r="L225" s="44"/>
      <c r="M225" s="231"/>
      <c r="N225" s="80"/>
      <c r="O225" s="80"/>
      <c r="P225" s="80"/>
      <c r="Q225" s="80"/>
      <c r="R225" s="80"/>
      <c r="S225" s="80"/>
      <c r="T225" s="81"/>
      <c r="AT225" s="18" t="s">
        <v>245</v>
      </c>
      <c r="AU225" s="18" t="s">
        <v>81</v>
      </c>
    </row>
    <row r="226" s="13" customFormat="1">
      <c r="B226" s="250"/>
      <c r="C226" s="251"/>
      <c r="D226" s="229" t="s">
        <v>249</v>
      </c>
      <c r="E226" s="252" t="s">
        <v>19</v>
      </c>
      <c r="F226" s="253" t="s">
        <v>3622</v>
      </c>
      <c r="G226" s="251"/>
      <c r="H226" s="252" t="s">
        <v>19</v>
      </c>
      <c r="I226" s="254"/>
      <c r="J226" s="251"/>
      <c r="K226" s="251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249</v>
      </c>
      <c r="AU226" s="259" t="s">
        <v>81</v>
      </c>
      <c r="AV226" s="13" t="s">
        <v>79</v>
      </c>
      <c r="AW226" s="13" t="s">
        <v>33</v>
      </c>
      <c r="AX226" s="13" t="s">
        <v>72</v>
      </c>
      <c r="AY226" s="259" t="s">
        <v>236</v>
      </c>
    </row>
    <row r="227" s="12" customFormat="1">
      <c r="B227" s="233"/>
      <c r="C227" s="234"/>
      <c r="D227" s="229" t="s">
        <v>249</v>
      </c>
      <c r="E227" s="235" t="s">
        <v>19</v>
      </c>
      <c r="F227" s="236" t="s">
        <v>3697</v>
      </c>
      <c r="G227" s="234"/>
      <c r="H227" s="237">
        <v>30.600000000000001</v>
      </c>
      <c r="I227" s="238"/>
      <c r="J227" s="234"/>
      <c r="K227" s="234"/>
      <c r="L227" s="239"/>
      <c r="M227" s="240"/>
      <c r="N227" s="241"/>
      <c r="O227" s="241"/>
      <c r="P227" s="241"/>
      <c r="Q227" s="241"/>
      <c r="R227" s="241"/>
      <c r="S227" s="241"/>
      <c r="T227" s="242"/>
      <c r="AT227" s="243" t="s">
        <v>249</v>
      </c>
      <c r="AU227" s="243" t="s">
        <v>81</v>
      </c>
      <c r="AV227" s="12" t="s">
        <v>81</v>
      </c>
      <c r="AW227" s="12" t="s">
        <v>33</v>
      </c>
      <c r="AX227" s="12" t="s">
        <v>72</v>
      </c>
      <c r="AY227" s="243" t="s">
        <v>236</v>
      </c>
    </row>
    <row r="228" s="12" customFormat="1">
      <c r="B228" s="233"/>
      <c r="C228" s="234"/>
      <c r="D228" s="229" t="s">
        <v>249</v>
      </c>
      <c r="E228" s="234"/>
      <c r="F228" s="236" t="s">
        <v>3701</v>
      </c>
      <c r="G228" s="234"/>
      <c r="H228" s="237">
        <v>36.719999999999999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249</v>
      </c>
      <c r="AU228" s="243" t="s">
        <v>81</v>
      </c>
      <c r="AV228" s="12" t="s">
        <v>81</v>
      </c>
      <c r="AW228" s="12" t="s">
        <v>4</v>
      </c>
      <c r="AX228" s="12" t="s">
        <v>79</v>
      </c>
      <c r="AY228" s="243" t="s">
        <v>236</v>
      </c>
    </row>
    <row r="229" s="1" customFormat="1" ht="16.5" customHeight="1">
      <c r="B229" s="39"/>
      <c r="C229" s="217" t="s">
        <v>517</v>
      </c>
      <c r="D229" s="217" t="s">
        <v>238</v>
      </c>
      <c r="E229" s="218" t="s">
        <v>3702</v>
      </c>
      <c r="F229" s="219" t="s">
        <v>3703</v>
      </c>
      <c r="G229" s="220" t="s">
        <v>241</v>
      </c>
      <c r="H229" s="221">
        <v>0.93200000000000005</v>
      </c>
      <c r="I229" s="222"/>
      <c r="J229" s="223">
        <f>ROUND(I229*H229,2)</f>
        <v>0</v>
      </c>
      <c r="K229" s="219" t="s">
        <v>242</v>
      </c>
      <c r="L229" s="44"/>
      <c r="M229" s="224" t="s">
        <v>19</v>
      </c>
      <c r="N229" s="225" t="s">
        <v>43</v>
      </c>
      <c r="O229" s="80"/>
      <c r="P229" s="226">
        <f>O229*H229</f>
        <v>0</v>
      </c>
      <c r="Q229" s="226">
        <v>2.45329</v>
      </c>
      <c r="R229" s="226">
        <f>Q229*H229</f>
        <v>2.28646628</v>
      </c>
      <c r="S229" s="226">
        <v>0</v>
      </c>
      <c r="T229" s="227">
        <f>S229*H229</f>
        <v>0</v>
      </c>
      <c r="AR229" s="18" t="s">
        <v>243</v>
      </c>
      <c r="AT229" s="18" t="s">
        <v>238</v>
      </c>
      <c r="AU229" s="18" t="s">
        <v>81</v>
      </c>
      <c r="AY229" s="18" t="s">
        <v>236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8" t="s">
        <v>79</v>
      </c>
      <c r="BK229" s="228">
        <f>ROUND(I229*H229,2)</f>
        <v>0</v>
      </c>
      <c r="BL229" s="18" t="s">
        <v>243</v>
      </c>
      <c r="BM229" s="18" t="s">
        <v>3704</v>
      </c>
    </row>
    <row r="230" s="1" customFormat="1">
      <c r="B230" s="39"/>
      <c r="C230" s="40"/>
      <c r="D230" s="229" t="s">
        <v>245</v>
      </c>
      <c r="E230" s="40"/>
      <c r="F230" s="230" t="s">
        <v>3705</v>
      </c>
      <c r="G230" s="40"/>
      <c r="H230" s="40"/>
      <c r="I230" s="144"/>
      <c r="J230" s="40"/>
      <c r="K230" s="40"/>
      <c r="L230" s="44"/>
      <c r="M230" s="231"/>
      <c r="N230" s="80"/>
      <c r="O230" s="80"/>
      <c r="P230" s="80"/>
      <c r="Q230" s="80"/>
      <c r="R230" s="80"/>
      <c r="S230" s="80"/>
      <c r="T230" s="81"/>
      <c r="AT230" s="18" t="s">
        <v>245</v>
      </c>
      <c r="AU230" s="18" t="s">
        <v>81</v>
      </c>
    </row>
    <row r="231" s="12" customFormat="1">
      <c r="B231" s="233"/>
      <c r="C231" s="234"/>
      <c r="D231" s="229" t="s">
        <v>249</v>
      </c>
      <c r="E231" s="235" t="s">
        <v>19</v>
      </c>
      <c r="F231" s="236" t="s">
        <v>3706</v>
      </c>
      <c r="G231" s="234"/>
      <c r="H231" s="237">
        <v>0.93200000000000005</v>
      </c>
      <c r="I231" s="238"/>
      <c r="J231" s="234"/>
      <c r="K231" s="234"/>
      <c r="L231" s="239"/>
      <c r="M231" s="240"/>
      <c r="N231" s="241"/>
      <c r="O231" s="241"/>
      <c r="P231" s="241"/>
      <c r="Q231" s="241"/>
      <c r="R231" s="241"/>
      <c r="S231" s="241"/>
      <c r="T231" s="242"/>
      <c r="AT231" s="243" t="s">
        <v>249</v>
      </c>
      <c r="AU231" s="243" t="s">
        <v>81</v>
      </c>
      <c r="AV231" s="12" t="s">
        <v>81</v>
      </c>
      <c r="AW231" s="12" t="s">
        <v>33</v>
      </c>
      <c r="AX231" s="12" t="s">
        <v>72</v>
      </c>
      <c r="AY231" s="243" t="s">
        <v>236</v>
      </c>
    </row>
    <row r="232" s="1" customFormat="1" ht="16.5" customHeight="1">
      <c r="B232" s="39"/>
      <c r="C232" s="217" t="s">
        <v>523</v>
      </c>
      <c r="D232" s="217" t="s">
        <v>238</v>
      </c>
      <c r="E232" s="218" t="s">
        <v>3707</v>
      </c>
      <c r="F232" s="219" t="s">
        <v>3708</v>
      </c>
      <c r="G232" s="220" t="s">
        <v>264</v>
      </c>
      <c r="H232" s="221">
        <v>2.3100000000000001</v>
      </c>
      <c r="I232" s="222"/>
      <c r="J232" s="223">
        <f>ROUND(I232*H232,2)</f>
        <v>0</v>
      </c>
      <c r="K232" s="219" t="s">
        <v>242</v>
      </c>
      <c r="L232" s="44"/>
      <c r="M232" s="224" t="s">
        <v>19</v>
      </c>
      <c r="N232" s="225" t="s">
        <v>43</v>
      </c>
      <c r="O232" s="80"/>
      <c r="P232" s="226">
        <f>O232*H232</f>
        <v>0</v>
      </c>
      <c r="Q232" s="226">
        <v>0.00247</v>
      </c>
      <c r="R232" s="226">
        <f>Q232*H232</f>
        <v>0.0057057000000000002</v>
      </c>
      <c r="S232" s="226">
        <v>0</v>
      </c>
      <c r="T232" s="227">
        <f>S232*H232</f>
        <v>0</v>
      </c>
      <c r="AR232" s="18" t="s">
        <v>243</v>
      </c>
      <c r="AT232" s="18" t="s">
        <v>238</v>
      </c>
      <c r="AU232" s="18" t="s">
        <v>81</v>
      </c>
      <c r="AY232" s="18" t="s">
        <v>236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8" t="s">
        <v>79</v>
      </c>
      <c r="BK232" s="228">
        <f>ROUND(I232*H232,2)</f>
        <v>0</v>
      </c>
      <c r="BL232" s="18" t="s">
        <v>243</v>
      </c>
      <c r="BM232" s="18" t="s">
        <v>3709</v>
      </c>
    </row>
    <row r="233" s="1" customFormat="1">
      <c r="B233" s="39"/>
      <c r="C233" s="40"/>
      <c r="D233" s="229" t="s">
        <v>245</v>
      </c>
      <c r="E233" s="40"/>
      <c r="F233" s="230" t="s">
        <v>3710</v>
      </c>
      <c r="G233" s="40"/>
      <c r="H233" s="40"/>
      <c r="I233" s="144"/>
      <c r="J233" s="40"/>
      <c r="K233" s="40"/>
      <c r="L233" s="44"/>
      <c r="M233" s="231"/>
      <c r="N233" s="80"/>
      <c r="O233" s="80"/>
      <c r="P233" s="80"/>
      <c r="Q233" s="80"/>
      <c r="R233" s="80"/>
      <c r="S233" s="80"/>
      <c r="T233" s="81"/>
      <c r="AT233" s="18" t="s">
        <v>245</v>
      </c>
      <c r="AU233" s="18" t="s">
        <v>81</v>
      </c>
    </row>
    <row r="234" s="12" customFormat="1">
      <c r="B234" s="233"/>
      <c r="C234" s="234"/>
      <c r="D234" s="229" t="s">
        <v>249</v>
      </c>
      <c r="E234" s="235" t="s">
        <v>19</v>
      </c>
      <c r="F234" s="236" t="s">
        <v>3711</v>
      </c>
      <c r="G234" s="234"/>
      <c r="H234" s="237">
        <v>2.3100000000000001</v>
      </c>
      <c r="I234" s="238"/>
      <c r="J234" s="234"/>
      <c r="K234" s="234"/>
      <c r="L234" s="239"/>
      <c r="M234" s="240"/>
      <c r="N234" s="241"/>
      <c r="O234" s="241"/>
      <c r="P234" s="241"/>
      <c r="Q234" s="241"/>
      <c r="R234" s="241"/>
      <c r="S234" s="241"/>
      <c r="T234" s="242"/>
      <c r="AT234" s="243" t="s">
        <v>249</v>
      </c>
      <c r="AU234" s="243" t="s">
        <v>81</v>
      </c>
      <c r="AV234" s="12" t="s">
        <v>81</v>
      </c>
      <c r="AW234" s="12" t="s">
        <v>33</v>
      </c>
      <c r="AX234" s="12" t="s">
        <v>72</v>
      </c>
      <c r="AY234" s="243" t="s">
        <v>236</v>
      </c>
    </row>
    <row r="235" s="1" customFormat="1" ht="16.5" customHeight="1">
      <c r="B235" s="39"/>
      <c r="C235" s="217" t="s">
        <v>530</v>
      </c>
      <c r="D235" s="217" t="s">
        <v>238</v>
      </c>
      <c r="E235" s="218" t="s">
        <v>3712</v>
      </c>
      <c r="F235" s="219" t="s">
        <v>3713</v>
      </c>
      <c r="G235" s="220" t="s">
        <v>264</v>
      </c>
      <c r="H235" s="221">
        <v>2.3100000000000001</v>
      </c>
      <c r="I235" s="222"/>
      <c r="J235" s="223">
        <f>ROUND(I235*H235,2)</f>
        <v>0</v>
      </c>
      <c r="K235" s="219" t="s">
        <v>242</v>
      </c>
      <c r="L235" s="44"/>
      <c r="M235" s="224" t="s">
        <v>19</v>
      </c>
      <c r="N235" s="225" t="s">
        <v>43</v>
      </c>
      <c r="O235" s="80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AR235" s="18" t="s">
        <v>243</v>
      </c>
      <c r="AT235" s="18" t="s">
        <v>238</v>
      </c>
      <c r="AU235" s="18" t="s">
        <v>81</v>
      </c>
      <c r="AY235" s="18" t="s">
        <v>236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8" t="s">
        <v>79</v>
      </c>
      <c r="BK235" s="228">
        <f>ROUND(I235*H235,2)</f>
        <v>0</v>
      </c>
      <c r="BL235" s="18" t="s">
        <v>243</v>
      </c>
      <c r="BM235" s="18" t="s">
        <v>3714</v>
      </c>
    </row>
    <row r="236" s="1" customFormat="1">
      <c r="B236" s="39"/>
      <c r="C236" s="40"/>
      <c r="D236" s="229" t="s">
        <v>245</v>
      </c>
      <c r="E236" s="40"/>
      <c r="F236" s="230" t="s">
        <v>3715</v>
      </c>
      <c r="G236" s="40"/>
      <c r="H236" s="40"/>
      <c r="I236" s="144"/>
      <c r="J236" s="40"/>
      <c r="K236" s="40"/>
      <c r="L236" s="44"/>
      <c r="M236" s="231"/>
      <c r="N236" s="80"/>
      <c r="O236" s="80"/>
      <c r="P236" s="80"/>
      <c r="Q236" s="80"/>
      <c r="R236" s="80"/>
      <c r="S236" s="80"/>
      <c r="T236" s="81"/>
      <c r="AT236" s="18" t="s">
        <v>245</v>
      </c>
      <c r="AU236" s="18" t="s">
        <v>81</v>
      </c>
    </row>
    <row r="237" s="12" customFormat="1">
      <c r="B237" s="233"/>
      <c r="C237" s="234"/>
      <c r="D237" s="229" t="s">
        <v>249</v>
      </c>
      <c r="E237" s="235" t="s">
        <v>19</v>
      </c>
      <c r="F237" s="236" t="s">
        <v>3711</v>
      </c>
      <c r="G237" s="234"/>
      <c r="H237" s="237">
        <v>2.3100000000000001</v>
      </c>
      <c r="I237" s="238"/>
      <c r="J237" s="234"/>
      <c r="K237" s="234"/>
      <c r="L237" s="239"/>
      <c r="M237" s="240"/>
      <c r="N237" s="241"/>
      <c r="O237" s="241"/>
      <c r="P237" s="241"/>
      <c r="Q237" s="241"/>
      <c r="R237" s="241"/>
      <c r="S237" s="241"/>
      <c r="T237" s="242"/>
      <c r="AT237" s="243" t="s">
        <v>249</v>
      </c>
      <c r="AU237" s="243" t="s">
        <v>81</v>
      </c>
      <c r="AV237" s="12" t="s">
        <v>81</v>
      </c>
      <c r="AW237" s="12" t="s">
        <v>33</v>
      </c>
      <c r="AX237" s="12" t="s">
        <v>72</v>
      </c>
      <c r="AY237" s="243" t="s">
        <v>236</v>
      </c>
    </row>
    <row r="238" s="1" customFormat="1" ht="16.5" customHeight="1">
      <c r="B238" s="39"/>
      <c r="C238" s="217" t="s">
        <v>538</v>
      </c>
      <c r="D238" s="217" t="s">
        <v>238</v>
      </c>
      <c r="E238" s="218" t="s">
        <v>3716</v>
      </c>
      <c r="F238" s="219" t="s">
        <v>3717</v>
      </c>
      <c r="G238" s="220" t="s">
        <v>256</v>
      </c>
      <c r="H238" s="221">
        <v>0.084000000000000005</v>
      </c>
      <c r="I238" s="222"/>
      <c r="J238" s="223">
        <f>ROUND(I238*H238,2)</f>
        <v>0</v>
      </c>
      <c r="K238" s="219" t="s">
        <v>242</v>
      </c>
      <c r="L238" s="44"/>
      <c r="M238" s="224" t="s">
        <v>19</v>
      </c>
      <c r="N238" s="225" t="s">
        <v>43</v>
      </c>
      <c r="O238" s="80"/>
      <c r="P238" s="226">
        <f>O238*H238</f>
        <v>0</v>
      </c>
      <c r="Q238" s="226">
        <v>1.0601700000000001</v>
      </c>
      <c r="R238" s="226">
        <f>Q238*H238</f>
        <v>0.089054280000000013</v>
      </c>
      <c r="S238" s="226">
        <v>0</v>
      </c>
      <c r="T238" s="227">
        <f>S238*H238</f>
        <v>0</v>
      </c>
      <c r="AR238" s="18" t="s">
        <v>243</v>
      </c>
      <c r="AT238" s="18" t="s">
        <v>238</v>
      </c>
      <c r="AU238" s="18" t="s">
        <v>81</v>
      </c>
      <c r="AY238" s="18" t="s">
        <v>236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79</v>
      </c>
      <c r="BK238" s="228">
        <f>ROUND(I238*H238,2)</f>
        <v>0</v>
      </c>
      <c r="BL238" s="18" t="s">
        <v>243</v>
      </c>
      <c r="BM238" s="18" t="s">
        <v>3718</v>
      </c>
    </row>
    <row r="239" s="1" customFormat="1">
      <c r="B239" s="39"/>
      <c r="C239" s="40"/>
      <c r="D239" s="229" t="s">
        <v>245</v>
      </c>
      <c r="E239" s="40"/>
      <c r="F239" s="230" t="s">
        <v>3719</v>
      </c>
      <c r="G239" s="40"/>
      <c r="H239" s="40"/>
      <c r="I239" s="144"/>
      <c r="J239" s="40"/>
      <c r="K239" s="40"/>
      <c r="L239" s="44"/>
      <c r="M239" s="231"/>
      <c r="N239" s="80"/>
      <c r="O239" s="80"/>
      <c r="P239" s="80"/>
      <c r="Q239" s="80"/>
      <c r="R239" s="80"/>
      <c r="S239" s="80"/>
      <c r="T239" s="81"/>
      <c r="AT239" s="18" t="s">
        <v>245</v>
      </c>
      <c r="AU239" s="18" t="s">
        <v>81</v>
      </c>
    </row>
    <row r="240" s="12" customFormat="1">
      <c r="B240" s="233"/>
      <c r="C240" s="234"/>
      <c r="D240" s="229" t="s">
        <v>249</v>
      </c>
      <c r="E240" s="235" t="s">
        <v>19</v>
      </c>
      <c r="F240" s="236" t="s">
        <v>3720</v>
      </c>
      <c r="G240" s="234"/>
      <c r="H240" s="237">
        <v>0.084000000000000005</v>
      </c>
      <c r="I240" s="238"/>
      <c r="J240" s="234"/>
      <c r="K240" s="234"/>
      <c r="L240" s="239"/>
      <c r="M240" s="240"/>
      <c r="N240" s="241"/>
      <c r="O240" s="241"/>
      <c r="P240" s="241"/>
      <c r="Q240" s="241"/>
      <c r="R240" s="241"/>
      <c r="S240" s="241"/>
      <c r="T240" s="242"/>
      <c r="AT240" s="243" t="s">
        <v>249</v>
      </c>
      <c r="AU240" s="243" t="s">
        <v>81</v>
      </c>
      <c r="AV240" s="12" t="s">
        <v>81</v>
      </c>
      <c r="AW240" s="12" t="s">
        <v>33</v>
      </c>
      <c r="AX240" s="12" t="s">
        <v>72</v>
      </c>
      <c r="AY240" s="243" t="s">
        <v>236</v>
      </c>
    </row>
    <row r="241" s="1" customFormat="1" ht="16.5" customHeight="1">
      <c r="B241" s="39"/>
      <c r="C241" s="217" t="s">
        <v>544</v>
      </c>
      <c r="D241" s="217" t="s">
        <v>238</v>
      </c>
      <c r="E241" s="218" t="s">
        <v>3721</v>
      </c>
      <c r="F241" s="219" t="s">
        <v>3722</v>
      </c>
      <c r="G241" s="220" t="s">
        <v>241</v>
      </c>
      <c r="H241" s="221">
        <v>3.2999999999999998</v>
      </c>
      <c r="I241" s="222"/>
      <c r="J241" s="223">
        <f>ROUND(I241*H241,2)</f>
        <v>0</v>
      </c>
      <c r="K241" s="219" t="s">
        <v>242</v>
      </c>
      <c r="L241" s="44"/>
      <c r="M241" s="224" t="s">
        <v>19</v>
      </c>
      <c r="N241" s="225" t="s">
        <v>43</v>
      </c>
      <c r="O241" s="80"/>
      <c r="P241" s="226">
        <f>O241*H241</f>
        <v>0</v>
      </c>
      <c r="Q241" s="226">
        <v>2.45329</v>
      </c>
      <c r="R241" s="226">
        <f>Q241*H241</f>
        <v>8.0958569999999987</v>
      </c>
      <c r="S241" s="226">
        <v>0</v>
      </c>
      <c r="T241" s="227">
        <f>S241*H241</f>
        <v>0</v>
      </c>
      <c r="AR241" s="18" t="s">
        <v>243</v>
      </c>
      <c r="AT241" s="18" t="s">
        <v>238</v>
      </c>
      <c r="AU241" s="18" t="s">
        <v>81</v>
      </c>
      <c r="AY241" s="18" t="s">
        <v>236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8" t="s">
        <v>79</v>
      </c>
      <c r="BK241" s="228">
        <f>ROUND(I241*H241,2)</f>
        <v>0</v>
      </c>
      <c r="BL241" s="18" t="s">
        <v>243</v>
      </c>
      <c r="BM241" s="18" t="s">
        <v>3723</v>
      </c>
    </row>
    <row r="242" s="1" customFormat="1">
      <c r="B242" s="39"/>
      <c r="C242" s="40"/>
      <c r="D242" s="229" t="s">
        <v>245</v>
      </c>
      <c r="E242" s="40"/>
      <c r="F242" s="230" t="s">
        <v>3724</v>
      </c>
      <c r="G242" s="40"/>
      <c r="H242" s="40"/>
      <c r="I242" s="144"/>
      <c r="J242" s="40"/>
      <c r="K242" s="40"/>
      <c r="L242" s="44"/>
      <c r="M242" s="231"/>
      <c r="N242" s="80"/>
      <c r="O242" s="80"/>
      <c r="P242" s="80"/>
      <c r="Q242" s="80"/>
      <c r="R242" s="80"/>
      <c r="S242" s="80"/>
      <c r="T242" s="81"/>
      <c r="AT242" s="18" t="s">
        <v>245</v>
      </c>
      <c r="AU242" s="18" t="s">
        <v>81</v>
      </c>
    </row>
    <row r="243" s="1" customFormat="1">
      <c r="B243" s="39"/>
      <c r="C243" s="40"/>
      <c r="D243" s="229" t="s">
        <v>247</v>
      </c>
      <c r="E243" s="40"/>
      <c r="F243" s="232" t="s">
        <v>3725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247</v>
      </c>
      <c r="AU243" s="18" t="s">
        <v>81</v>
      </c>
    </row>
    <row r="244" s="12" customFormat="1">
      <c r="B244" s="233"/>
      <c r="C244" s="234"/>
      <c r="D244" s="229" t="s">
        <v>249</v>
      </c>
      <c r="E244" s="235" t="s">
        <v>19</v>
      </c>
      <c r="F244" s="236" t="s">
        <v>3726</v>
      </c>
      <c r="G244" s="234"/>
      <c r="H244" s="237">
        <v>3.2999999999999998</v>
      </c>
      <c r="I244" s="238"/>
      <c r="J244" s="234"/>
      <c r="K244" s="234"/>
      <c r="L244" s="239"/>
      <c r="M244" s="240"/>
      <c r="N244" s="241"/>
      <c r="O244" s="241"/>
      <c r="P244" s="241"/>
      <c r="Q244" s="241"/>
      <c r="R244" s="241"/>
      <c r="S244" s="241"/>
      <c r="T244" s="242"/>
      <c r="AT244" s="243" t="s">
        <v>249</v>
      </c>
      <c r="AU244" s="243" t="s">
        <v>81</v>
      </c>
      <c r="AV244" s="12" t="s">
        <v>81</v>
      </c>
      <c r="AW244" s="12" t="s">
        <v>33</v>
      </c>
      <c r="AX244" s="12" t="s">
        <v>72</v>
      </c>
      <c r="AY244" s="243" t="s">
        <v>236</v>
      </c>
    </row>
    <row r="245" s="11" customFormat="1" ht="22.8" customHeight="1">
      <c r="B245" s="201"/>
      <c r="C245" s="202"/>
      <c r="D245" s="203" t="s">
        <v>71</v>
      </c>
      <c r="E245" s="215" t="s">
        <v>101</v>
      </c>
      <c r="F245" s="215" t="s">
        <v>2336</v>
      </c>
      <c r="G245" s="202"/>
      <c r="H245" s="202"/>
      <c r="I245" s="205"/>
      <c r="J245" s="216">
        <f>BK245</f>
        <v>0</v>
      </c>
      <c r="K245" s="202"/>
      <c r="L245" s="207"/>
      <c r="M245" s="208"/>
      <c r="N245" s="209"/>
      <c r="O245" s="209"/>
      <c r="P245" s="210">
        <f>SUM(P246:P289)</f>
        <v>0</v>
      </c>
      <c r="Q245" s="209"/>
      <c r="R245" s="210">
        <f>SUM(R246:R289)</f>
        <v>15.04234466</v>
      </c>
      <c r="S245" s="209"/>
      <c r="T245" s="211">
        <f>SUM(T246:T289)</f>
        <v>0</v>
      </c>
      <c r="AR245" s="212" t="s">
        <v>79</v>
      </c>
      <c r="AT245" s="213" t="s">
        <v>71</v>
      </c>
      <c r="AU245" s="213" t="s">
        <v>79</v>
      </c>
      <c r="AY245" s="212" t="s">
        <v>236</v>
      </c>
      <c r="BK245" s="214">
        <f>SUM(BK246:BK289)</f>
        <v>0</v>
      </c>
    </row>
    <row r="246" s="1" customFormat="1" ht="16.5" customHeight="1">
      <c r="B246" s="39"/>
      <c r="C246" s="217" t="s">
        <v>550</v>
      </c>
      <c r="D246" s="217" t="s">
        <v>238</v>
      </c>
      <c r="E246" s="218" t="s">
        <v>3727</v>
      </c>
      <c r="F246" s="219" t="s">
        <v>3728</v>
      </c>
      <c r="G246" s="220" t="s">
        <v>276</v>
      </c>
      <c r="H246" s="221">
        <v>2</v>
      </c>
      <c r="I246" s="222"/>
      <c r="J246" s="223">
        <f>ROUND(I246*H246,2)</f>
        <v>0</v>
      </c>
      <c r="K246" s="219" t="s">
        <v>19</v>
      </c>
      <c r="L246" s="44"/>
      <c r="M246" s="224" t="s">
        <v>19</v>
      </c>
      <c r="N246" s="225" t="s">
        <v>43</v>
      </c>
      <c r="O246" s="80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AR246" s="18" t="s">
        <v>243</v>
      </c>
      <c r="AT246" s="18" t="s">
        <v>238</v>
      </c>
      <c r="AU246" s="18" t="s">
        <v>81</v>
      </c>
      <c r="AY246" s="18" t="s">
        <v>236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8" t="s">
        <v>79</v>
      </c>
      <c r="BK246" s="228">
        <f>ROUND(I246*H246,2)</f>
        <v>0</v>
      </c>
      <c r="BL246" s="18" t="s">
        <v>243</v>
      </c>
      <c r="BM246" s="18" t="s">
        <v>3729</v>
      </c>
    </row>
    <row r="247" s="1" customFormat="1">
      <c r="B247" s="39"/>
      <c r="C247" s="40"/>
      <c r="D247" s="229" t="s">
        <v>245</v>
      </c>
      <c r="E247" s="40"/>
      <c r="F247" s="230" t="s">
        <v>3730</v>
      </c>
      <c r="G247" s="40"/>
      <c r="H247" s="40"/>
      <c r="I247" s="144"/>
      <c r="J247" s="40"/>
      <c r="K247" s="40"/>
      <c r="L247" s="44"/>
      <c r="M247" s="231"/>
      <c r="N247" s="80"/>
      <c r="O247" s="80"/>
      <c r="P247" s="80"/>
      <c r="Q247" s="80"/>
      <c r="R247" s="80"/>
      <c r="S247" s="80"/>
      <c r="T247" s="81"/>
      <c r="AT247" s="18" t="s">
        <v>245</v>
      </c>
      <c r="AU247" s="18" t="s">
        <v>81</v>
      </c>
    </row>
    <row r="248" s="12" customFormat="1">
      <c r="B248" s="233"/>
      <c r="C248" s="234"/>
      <c r="D248" s="229" t="s">
        <v>249</v>
      </c>
      <c r="E248" s="235" t="s">
        <v>19</v>
      </c>
      <c r="F248" s="236" t="s">
        <v>3731</v>
      </c>
      <c r="G248" s="234"/>
      <c r="H248" s="237">
        <v>1</v>
      </c>
      <c r="I248" s="238"/>
      <c r="J248" s="234"/>
      <c r="K248" s="234"/>
      <c r="L248" s="239"/>
      <c r="M248" s="240"/>
      <c r="N248" s="241"/>
      <c r="O248" s="241"/>
      <c r="P248" s="241"/>
      <c r="Q248" s="241"/>
      <c r="R248" s="241"/>
      <c r="S248" s="241"/>
      <c r="T248" s="242"/>
      <c r="AT248" s="243" t="s">
        <v>249</v>
      </c>
      <c r="AU248" s="243" t="s">
        <v>81</v>
      </c>
      <c r="AV248" s="12" t="s">
        <v>81</v>
      </c>
      <c r="AW248" s="12" t="s">
        <v>33</v>
      </c>
      <c r="AX248" s="12" t="s">
        <v>72</v>
      </c>
      <c r="AY248" s="243" t="s">
        <v>236</v>
      </c>
    </row>
    <row r="249" s="12" customFormat="1">
      <c r="B249" s="233"/>
      <c r="C249" s="234"/>
      <c r="D249" s="229" t="s">
        <v>249</v>
      </c>
      <c r="E249" s="235" t="s">
        <v>19</v>
      </c>
      <c r="F249" s="236" t="s">
        <v>3732</v>
      </c>
      <c r="G249" s="234"/>
      <c r="H249" s="237">
        <v>1</v>
      </c>
      <c r="I249" s="238"/>
      <c r="J249" s="234"/>
      <c r="K249" s="234"/>
      <c r="L249" s="239"/>
      <c r="M249" s="240"/>
      <c r="N249" s="241"/>
      <c r="O249" s="241"/>
      <c r="P249" s="241"/>
      <c r="Q249" s="241"/>
      <c r="R249" s="241"/>
      <c r="S249" s="241"/>
      <c r="T249" s="242"/>
      <c r="AT249" s="243" t="s">
        <v>249</v>
      </c>
      <c r="AU249" s="243" t="s">
        <v>81</v>
      </c>
      <c r="AV249" s="12" t="s">
        <v>81</v>
      </c>
      <c r="AW249" s="12" t="s">
        <v>33</v>
      </c>
      <c r="AX249" s="12" t="s">
        <v>72</v>
      </c>
      <c r="AY249" s="243" t="s">
        <v>236</v>
      </c>
    </row>
    <row r="250" s="1" customFormat="1" ht="16.5" customHeight="1">
      <c r="B250" s="39"/>
      <c r="C250" s="217" t="s">
        <v>556</v>
      </c>
      <c r="D250" s="217" t="s">
        <v>238</v>
      </c>
      <c r="E250" s="218" t="s">
        <v>3733</v>
      </c>
      <c r="F250" s="219" t="s">
        <v>3734</v>
      </c>
      <c r="G250" s="220" t="s">
        <v>241</v>
      </c>
      <c r="H250" s="221">
        <v>2.016</v>
      </c>
      <c r="I250" s="222"/>
      <c r="J250" s="223">
        <f>ROUND(I250*H250,2)</f>
        <v>0</v>
      </c>
      <c r="K250" s="219" t="s">
        <v>242</v>
      </c>
      <c r="L250" s="44"/>
      <c r="M250" s="224" t="s">
        <v>19</v>
      </c>
      <c r="N250" s="225" t="s">
        <v>43</v>
      </c>
      <c r="O250" s="80"/>
      <c r="P250" s="226">
        <f>O250*H250</f>
        <v>0</v>
      </c>
      <c r="Q250" s="226">
        <v>2.45329</v>
      </c>
      <c r="R250" s="226">
        <f>Q250*H250</f>
        <v>4.9458326399999999</v>
      </c>
      <c r="S250" s="226">
        <v>0</v>
      </c>
      <c r="T250" s="227">
        <f>S250*H250</f>
        <v>0</v>
      </c>
      <c r="AR250" s="18" t="s">
        <v>243</v>
      </c>
      <c r="AT250" s="18" t="s">
        <v>238</v>
      </c>
      <c r="AU250" s="18" t="s">
        <v>81</v>
      </c>
      <c r="AY250" s="18" t="s">
        <v>236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79</v>
      </c>
      <c r="BK250" s="228">
        <f>ROUND(I250*H250,2)</f>
        <v>0</v>
      </c>
      <c r="BL250" s="18" t="s">
        <v>243</v>
      </c>
      <c r="BM250" s="18" t="s">
        <v>3735</v>
      </c>
    </row>
    <row r="251" s="1" customFormat="1">
      <c r="B251" s="39"/>
      <c r="C251" s="40"/>
      <c r="D251" s="229" t="s">
        <v>245</v>
      </c>
      <c r="E251" s="40"/>
      <c r="F251" s="230" t="s">
        <v>3736</v>
      </c>
      <c r="G251" s="40"/>
      <c r="H251" s="40"/>
      <c r="I251" s="144"/>
      <c r="J251" s="40"/>
      <c r="K251" s="40"/>
      <c r="L251" s="44"/>
      <c r="M251" s="231"/>
      <c r="N251" s="80"/>
      <c r="O251" s="80"/>
      <c r="P251" s="80"/>
      <c r="Q251" s="80"/>
      <c r="R251" s="80"/>
      <c r="S251" s="80"/>
      <c r="T251" s="81"/>
      <c r="AT251" s="18" t="s">
        <v>245</v>
      </c>
      <c r="AU251" s="18" t="s">
        <v>81</v>
      </c>
    </row>
    <row r="252" s="12" customFormat="1">
      <c r="B252" s="233"/>
      <c r="C252" s="234"/>
      <c r="D252" s="229" t="s">
        <v>249</v>
      </c>
      <c r="E252" s="235" t="s">
        <v>19</v>
      </c>
      <c r="F252" s="236" t="s">
        <v>3737</v>
      </c>
      <c r="G252" s="234"/>
      <c r="H252" s="237">
        <v>0.71999999999999997</v>
      </c>
      <c r="I252" s="238"/>
      <c r="J252" s="234"/>
      <c r="K252" s="234"/>
      <c r="L252" s="239"/>
      <c r="M252" s="240"/>
      <c r="N252" s="241"/>
      <c r="O252" s="241"/>
      <c r="P252" s="241"/>
      <c r="Q252" s="241"/>
      <c r="R252" s="241"/>
      <c r="S252" s="241"/>
      <c r="T252" s="242"/>
      <c r="AT252" s="243" t="s">
        <v>249</v>
      </c>
      <c r="AU252" s="243" t="s">
        <v>81</v>
      </c>
      <c r="AV252" s="12" t="s">
        <v>81</v>
      </c>
      <c r="AW252" s="12" t="s">
        <v>33</v>
      </c>
      <c r="AX252" s="12" t="s">
        <v>72</v>
      </c>
      <c r="AY252" s="243" t="s">
        <v>236</v>
      </c>
    </row>
    <row r="253" s="12" customFormat="1">
      <c r="B253" s="233"/>
      <c r="C253" s="234"/>
      <c r="D253" s="229" t="s">
        <v>249</v>
      </c>
      <c r="E253" s="235" t="s">
        <v>19</v>
      </c>
      <c r="F253" s="236" t="s">
        <v>3738</v>
      </c>
      <c r="G253" s="234"/>
      <c r="H253" s="237">
        <v>1.296</v>
      </c>
      <c r="I253" s="238"/>
      <c r="J253" s="234"/>
      <c r="K253" s="234"/>
      <c r="L253" s="239"/>
      <c r="M253" s="240"/>
      <c r="N253" s="241"/>
      <c r="O253" s="241"/>
      <c r="P253" s="241"/>
      <c r="Q253" s="241"/>
      <c r="R253" s="241"/>
      <c r="S253" s="241"/>
      <c r="T253" s="242"/>
      <c r="AT253" s="243" t="s">
        <v>249</v>
      </c>
      <c r="AU253" s="243" t="s">
        <v>81</v>
      </c>
      <c r="AV253" s="12" t="s">
        <v>81</v>
      </c>
      <c r="AW253" s="12" t="s">
        <v>33</v>
      </c>
      <c r="AX253" s="12" t="s">
        <v>72</v>
      </c>
      <c r="AY253" s="243" t="s">
        <v>236</v>
      </c>
    </row>
    <row r="254" s="1" customFormat="1" ht="16.5" customHeight="1">
      <c r="B254" s="39"/>
      <c r="C254" s="217" t="s">
        <v>562</v>
      </c>
      <c r="D254" s="217" t="s">
        <v>238</v>
      </c>
      <c r="E254" s="218" t="s">
        <v>3739</v>
      </c>
      <c r="F254" s="219" t="s">
        <v>3740</v>
      </c>
      <c r="G254" s="220" t="s">
        <v>264</v>
      </c>
      <c r="H254" s="221">
        <v>15</v>
      </c>
      <c r="I254" s="222"/>
      <c r="J254" s="223">
        <f>ROUND(I254*H254,2)</f>
        <v>0</v>
      </c>
      <c r="K254" s="219" t="s">
        <v>242</v>
      </c>
      <c r="L254" s="44"/>
      <c r="M254" s="224" t="s">
        <v>19</v>
      </c>
      <c r="N254" s="225" t="s">
        <v>43</v>
      </c>
      <c r="O254" s="80"/>
      <c r="P254" s="226">
        <f>O254*H254</f>
        <v>0</v>
      </c>
      <c r="Q254" s="226">
        <v>0.0027499999999999998</v>
      </c>
      <c r="R254" s="226">
        <f>Q254*H254</f>
        <v>0.041249999999999995</v>
      </c>
      <c r="S254" s="226">
        <v>0</v>
      </c>
      <c r="T254" s="227">
        <f>S254*H254</f>
        <v>0</v>
      </c>
      <c r="AR254" s="18" t="s">
        <v>243</v>
      </c>
      <c r="AT254" s="18" t="s">
        <v>238</v>
      </c>
      <c r="AU254" s="18" t="s">
        <v>81</v>
      </c>
      <c r="AY254" s="18" t="s">
        <v>236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79</v>
      </c>
      <c r="BK254" s="228">
        <f>ROUND(I254*H254,2)</f>
        <v>0</v>
      </c>
      <c r="BL254" s="18" t="s">
        <v>243</v>
      </c>
      <c r="BM254" s="18" t="s">
        <v>3741</v>
      </c>
    </row>
    <row r="255" s="1" customFormat="1">
      <c r="B255" s="39"/>
      <c r="C255" s="40"/>
      <c r="D255" s="229" t="s">
        <v>245</v>
      </c>
      <c r="E255" s="40"/>
      <c r="F255" s="230" t="s">
        <v>3742</v>
      </c>
      <c r="G255" s="40"/>
      <c r="H255" s="40"/>
      <c r="I255" s="144"/>
      <c r="J255" s="40"/>
      <c r="K255" s="40"/>
      <c r="L255" s="44"/>
      <c r="M255" s="231"/>
      <c r="N255" s="80"/>
      <c r="O255" s="80"/>
      <c r="P255" s="80"/>
      <c r="Q255" s="80"/>
      <c r="R255" s="80"/>
      <c r="S255" s="80"/>
      <c r="T255" s="81"/>
      <c r="AT255" s="18" t="s">
        <v>245</v>
      </c>
      <c r="AU255" s="18" t="s">
        <v>81</v>
      </c>
    </row>
    <row r="256" s="12" customFormat="1">
      <c r="B256" s="233"/>
      <c r="C256" s="234"/>
      <c r="D256" s="229" t="s">
        <v>249</v>
      </c>
      <c r="E256" s="235" t="s">
        <v>19</v>
      </c>
      <c r="F256" s="236" t="s">
        <v>3743</v>
      </c>
      <c r="G256" s="234"/>
      <c r="H256" s="237">
        <v>5.4000000000000004</v>
      </c>
      <c r="I256" s="238"/>
      <c r="J256" s="234"/>
      <c r="K256" s="234"/>
      <c r="L256" s="239"/>
      <c r="M256" s="240"/>
      <c r="N256" s="241"/>
      <c r="O256" s="241"/>
      <c r="P256" s="241"/>
      <c r="Q256" s="241"/>
      <c r="R256" s="241"/>
      <c r="S256" s="241"/>
      <c r="T256" s="242"/>
      <c r="AT256" s="243" t="s">
        <v>249</v>
      </c>
      <c r="AU256" s="243" t="s">
        <v>81</v>
      </c>
      <c r="AV256" s="12" t="s">
        <v>81</v>
      </c>
      <c r="AW256" s="12" t="s">
        <v>33</v>
      </c>
      <c r="AX256" s="12" t="s">
        <v>72</v>
      </c>
      <c r="AY256" s="243" t="s">
        <v>236</v>
      </c>
    </row>
    <row r="257" s="12" customFormat="1">
      <c r="B257" s="233"/>
      <c r="C257" s="234"/>
      <c r="D257" s="229" t="s">
        <v>249</v>
      </c>
      <c r="E257" s="235" t="s">
        <v>19</v>
      </c>
      <c r="F257" s="236" t="s">
        <v>3744</v>
      </c>
      <c r="G257" s="234"/>
      <c r="H257" s="237">
        <v>9.5999999999999996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AT257" s="243" t="s">
        <v>249</v>
      </c>
      <c r="AU257" s="243" t="s">
        <v>81</v>
      </c>
      <c r="AV257" s="12" t="s">
        <v>81</v>
      </c>
      <c r="AW257" s="12" t="s">
        <v>33</v>
      </c>
      <c r="AX257" s="12" t="s">
        <v>72</v>
      </c>
      <c r="AY257" s="243" t="s">
        <v>236</v>
      </c>
    </row>
    <row r="258" s="1" customFormat="1" ht="16.5" customHeight="1">
      <c r="B258" s="39"/>
      <c r="C258" s="217" t="s">
        <v>569</v>
      </c>
      <c r="D258" s="217" t="s">
        <v>238</v>
      </c>
      <c r="E258" s="218" t="s">
        <v>3745</v>
      </c>
      <c r="F258" s="219" t="s">
        <v>3746</v>
      </c>
      <c r="G258" s="220" t="s">
        <v>264</v>
      </c>
      <c r="H258" s="221">
        <v>15</v>
      </c>
      <c r="I258" s="222"/>
      <c r="J258" s="223">
        <f>ROUND(I258*H258,2)</f>
        <v>0</v>
      </c>
      <c r="K258" s="219" t="s">
        <v>242</v>
      </c>
      <c r="L258" s="44"/>
      <c r="M258" s="224" t="s">
        <v>19</v>
      </c>
      <c r="N258" s="225" t="s">
        <v>43</v>
      </c>
      <c r="O258" s="80"/>
      <c r="P258" s="226">
        <f>O258*H258</f>
        <v>0</v>
      </c>
      <c r="Q258" s="226">
        <v>0</v>
      </c>
      <c r="R258" s="226">
        <f>Q258*H258</f>
        <v>0</v>
      </c>
      <c r="S258" s="226">
        <v>0</v>
      </c>
      <c r="T258" s="227">
        <f>S258*H258</f>
        <v>0</v>
      </c>
      <c r="AR258" s="18" t="s">
        <v>243</v>
      </c>
      <c r="AT258" s="18" t="s">
        <v>238</v>
      </c>
      <c r="AU258" s="18" t="s">
        <v>81</v>
      </c>
      <c r="AY258" s="18" t="s">
        <v>236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8" t="s">
        <v>79</v>
      </c>
      <c r="BK258" s="228">
        <f>ROUND(I258*H258,2)</f>
        <v>0</v>
      </c>
      <c r="BL258" s="18" t="s">
        <v>243</v>
      </c>
      <c r="BM258" s="18" t="s">
        <v>3747</v>
      </c>
    </row>
    <row r="259" s="1" customFormat="1">
      <c r="B259" s="39"/>
      <c r="C259" s="40"/>
      <c r="D259" s="229" t="s">
        <v>245</v>
      </c>
      <c r="E259" s="40"/>
      <c r="F259" s="230" t="s">
        <v>3748</v>
      </c>
      <c r="G259" s="40"/>
      <c r="H259" s="40"/>
      <c r="I259" s="144"/>
      <c r="J259" s="40"/>
      <c r="K259" s="40"/>
      <c r="L259" s="44"/>
      <c r="M259" s="231"/>
      <c r="N259" s="80"/>
      <c r="O259" s="80"/>
      <c r="P259" s="80"/>
      <c r="Q259" s="80"/>
      <c r="R259" s="80"/>
      <c r="S259" s="80"/>
      <c r="T259" s="81"/>
      <c r="AT259" s="18" t="s">
        <v>245</v>
      </c>
      <c r="AU259" s="18" t="s">
        <v>81</v>
      </c>
    </row>
    <row r="260" s="12" customFormat="1">
      <c r="B260" s="233"/>
      <c r="C260" s="234"/>
      <c r="D260" s="229" t="s">
        <v>249</v>
      </c>
      <c r="E260" s="235" t="s">
        <v>19</v>
      </c>
      <c r="F260" s="236" t="s">
        <v>3743</v>
      </c>
      <c r="G260" s="234"/>
      <c r="H260" s="237">
        <v>5.4000000000000004</v>
      </c>
      <c r="I260" s="238"/>
      <c r="J260" s="234"/>
      <c r="K260" s="234"/>
      <c r="L260" s="239"/>
      <c r="M260" s="240"/>
      <c r="N260" s="241"/>
      <c r="O260" s="241"/>
      <c r="P260" s="241"/>
      <c r="Q260" s="241"/>
      <c r="R260" s="241"/>
      <c r="S260" s="241"/>
      <c r="T260" s="242"/>
      <c r="AT260" s="243" t="s">
        <v>249</v>
      </c>
      <c r="AU260" s="243" t="s">
        <v>81</v>
      </c>
      <c r="AV260" s="12" t="s">
        <v>81</v>
      </c>
      <c r="AW260" s="12" t="s">
        <v>33</v>
      </c>
      <c r="AX260" s="12" t="s">
        <v>72</v>
      </c>
      <c r="AY260" s="243" t="s">
        <v>236</v>
      </c>
    </row>
    <row r="261" s="12" customFormat="1">
      <c r="B261" s="233"/>
      <c r="C261" s="234"/>
      <c r="D261" s="229" t="s">
        <v>249</v>
      </c>
      <c r="E261" s="235" t="s">
        <v>19</v>
      </c>
      <c r="F261" s="236" t="s">
        <v>3744</v>
      </c>
      <c r="G261" s="234"/>
      <c r="H261" s="237">
        <v>9.5999999999999996</v>
      </c>
      <c r="I261" s="238"/>
      <c r="J261" s="234"/>
      <c r="K261" s="234"/>
      <c r="L261" s="239"/>
      <c r="M261" s="240"/>
      <c r="N261" s="241"/>
      <c r="O261" s="241"/>
      <c r="P261" s="241"/>
      <c r="Q261" s="241"/>
      <c r="R261" s="241"/>
      <c r="S261" s="241"/>
      <c r="T261" s="242"/>
      <c r="AT261" s="243" t="s">
        <v>249</v>
      </c>
      <c r="AU261" s="243" t="s">
        <v>81</v>
      </c>
      <c r="AV261" s="12" t="s">
        <v>81</v>
      </c>
      <c r="AW261" s="12" t="s">
        <v>33</v>
      </c>
      <c r="AX261" s="12" t="s">
        <v>72</v>
      </c>
      <c r="AY261" s="243" t="s">
        <v>236</v>
      </c>
    </row>
    <row r="262" s="1" customFormat="1" ht="16.5" customHeight="1">
      <c r="B262" s="39"/>
      <c r="C262" s="217" t="s">
        <v>575</v>
      </c>
      <c r="D262" s="217" t="s">
        <v>238</v>
      </c>
      <c r="E262" s="218" t="s">
        <v>3749</v>
      </c>
      <c r="F262" s="219" t="s">
        <v>3750</v>
      </c>
      <c r="G262" s="220" t="s">
        <v>256</v>
      </c>
      <c r="H262" s="221">
        <v>0.182</v>
      </c>
      <c r="I262" s="222"/>
      <c r="J262" s="223">
        <f>ROUND(I262*H262,2)</f>
        <v>0</v>
      </c>
      <c r="K262" s="219" t="s">
        <v>242</v>
      </c>
      <c r="L262" s="44"/>
      <c r="M262" s="224" t="s">
        <v>19</v>
      </c>
      <c r="N262" s="225" t="s">
        <v>43</v>
      </c>
      <c r="O262" s="80"/>
      <c r="P262" s="226">
        <f>O262*H262</f>
        <v>0</v>
      </c>
      <c r="Q262" s="226">
        <v>1.04881</v>
      </c>
      <c r="R262" s="226">
        <f>Q262*H262</f>
        <v>0.19088342</v>
      </c>
      <c r="S262" s="226">
        <v>0</v>
      </c>
      <c r="T262" s="227">
        <f>S262*H262</f>
        <v>0</v>
      </c>
      <c r="AR262" s="18" t="s">
        <v>243</v>
      </c>
      <c r="AT262" s="18" t="s">
        <v>238</v>
      </c>
      <c r="AU262" s="18" t="s">
        <v>81</v>
      </c>
      <c r="AY262" s="18" t="s">
        <v>236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79</v>
      </c>
      <c r="BK262" s="228">
        <f>ROUND(I262*H262,2)</f>
        <v>0</v>
      </c>
      <c r="BL262" s="18" t="s">
        <v>243</v>
      </c>
      <c r="BM262" s="18" t="s">
        <v>3751</v>
      </c>
    </row>
    <row r="263" s="1" customFormat="1">
      <c r="B263" s="39"/>
      <c r="C263" s="40"/>
      <c r="D263" s="229" t="s">
        <v>245</v>
      </c>
      <c r="E263" s="40"/>
      <c r="F263" s="230" t="s">
        <v>3752</v>
      </c>
      <c r="G263" s="40"/>
      <c r="H263" s="40"/>
      <c r="I263" s="144"/>
      <c r="J263" s="40"/>
      <c r="K263" s="40"/>
      <c r="L263" s="44"/>
      <c r="M263" s="231"/>
      <c r="N263" s="80"/>
      <c r="O263" s="80"/>
      <c r="P263" s="80"/>
      <c r="Q263" s="80"/>
      <c r="R263" s="80"/>
      <c r="S263" s="80"/>
      <c r="T263" s="81"/>
      <c r="AT263" s="18" t="s">
        <v>245</v>
      </c>
      <c r="AU263" s="18" t="s">
        <v>81</v>
      </c>
    </row>
    <row r="264" s="12" customFormat="1">
      <c r="B264" s="233"/>
      <c r="C264" s="234"/>
      <c r="D264" s="229" t="s">
        <v>249</v>
      </c>
      <c r="E264" s="235" t="s">
        <v>19</v>
      </c>
      <c r="F264" s="236" t="s">
        <v>3753</v>
      </c>
      <c r="G264" s="234"/>
      <c r="H264" s="237">
        <v>0.065000000000000002</v>
      </c>
      <c r="I264" s="238"/>
      <c r="J264" s="234"/>
      <c r="K264" s="234"/>
      <c r="L264" s="239"/>
      <c r="M264" s="240"/>
      <c r="N264" s="241"/>
      <c r="O264" s="241"/>
      <c r="P264" s="241"/>
      <c r="Q264" s="241"/>
      <c r="R264" s="241"/>
      <c r="S264" s="241"/>
      <c r="T264" s="242"/>
      <c r="AT264" s="243" t="s">
        <v>249</v>
      </c>
      <c r="AU264" s="243" t="s">
        <v>81</v>
      </c>
      <c r="AV264" s="12" t="s">
        <v>81</v>
      </c>
      <c r="AW264" s="12" t="s">
        <v>33</v>
      </c>
      <c r="AX264" s="12" t="s">
        <v>72</v>
      </c>
      <c r="AY264" s="243" t="s">
        <v>236</v>
      </c>
    </row>
    <row r="265" s="12" customFormat="1">
      <c r="B265" s="233"/>
      <c r="C265" s="234"/>
      <c r="D265" s="229" t="s">
        <v>249</v>
      </c>
      <c r="E265" s="235" t="s">
        <v>19</v>
      </c>
      <c r="F265" s="236" t="s">
        <v>3754</v>
      </c>
      <c r="G265" s="234"/>
      <c r="H265" s="237">
        <v>0.11700000000000001</v>
      </c>
      <c r="I265" s="238"/>
      <c r="J265" s="234"/>
      <c r="K265" s="234"/>
      <c r="L265" s="239"/>
      <c r="M265" s="240"/>
      <c r="N265" s="241"/>
      <c r="O265" s="241"/>
      <c r="P265" s="241"/>
      <c r="Q265" s="241"/>
      <c r="R265" s="241"/>
      <c r="S265" s="241"/>
      <c r="T265" s="242"/>
      <c r="AT265" s="243" t="s">
        <v>249</v>
      </c>
      <c r="AU265" s="243" t="s">
        <v>81</v>
      </c>
      <c r="AV265" s="12" t="s">
        <v>81</v>
      </c>
      <c r="AW265" s="12" t="s">
        <v>33</v>
      </c>
      <c r="AX265" s="12" t="s">
        <v>72</v>
      </c>
      <c r="AY265" s="243" t="s">
        <v>236</v>
      </c>
    </row>
    <row r="266" s="1" customFormat="1" ht="16.5" customHeight="1">
      <c r="B266" s="39"/>
      <c r="C266" s="217" t="s">
        <v>584</v>
      </c>
      <c r="D266" s="217" t="s">
        <v>238</v>
      </c>
      <c r="E266" s="218" t="s">
        <v>3755</v>
      </c>
      <c r="F266" s="219" t="s">
        <v>3756</v>
      </c>
      <c r="G266" s="220" t="s">
        <v>318</v>
      </c>
      <c r="H266" s="221">
        <v>1.5</v>
      </c>
      <c r="I266" s="222"/>
      <c r="J266" s="223">
        <f>ROUND(I266*H266,2)</f>
        <v>0</v>
      </c>
      <c r="K266" s="219" t="s">
        <v>242</v>
      </c>
      <c r="L266" s="44"/>
      <c r="M266" s="224" t="s">
        <v>19</v>
      </c>
      <c r="N266" s="225" t="s">
        <v>43</v>
      </c>
      <c r="O266" s="80"/>
      <c r="P266" s="226">
        <f>O266*H266</f>
        <v>0</v>
      </c>
      <c r="Q266" s="226">
        <v>0.24127000000000001</v>
      </c>
      <c r="R266" s="226">
        <f>Q266*H266</f>
        <v>0.36190500000000003</v>
      </c>
      <c r="S266" s="226">
        <v>0</v>
      </c>
      <c r="T266" s="227">
        <f>S266*H266</f>
        <v>0</v>
      </c>
      <c r="AR266" s="18" t="s">
        <v>243</v>
      </c>
      <c r="AT266" s="18" t="s">
        <v>238</v>
      </c>
      <c r="AU266" s="18" t="s">
        <v>81</v>
      </c>
      <c r="AY266" s="18" t="s">
        <v>236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79</v>
      </c>
      <c r="BK266" s="228">
        <f>ROUND(I266*H266,2)</f>
        <v>0</v>
      </c>
      <c r="BL266" s="18" t="s">
        <v>243</v>
      </c>
      <c r="BM266" s="18" t="s">
        <v>3757</v>
      </c>
    </row>
    <row r="267" s="1" customFormat="1">
      <c r="B267" s="39"/>
      <c r="C267" s="40"/>
      <c r="D267" s="229" t="s">
        <v>245</v>
      </c>
      <c r="E267" s="40"/>
      <c r="F267" s="230" t="s">
        <v>3758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245</v>
      </c>
      <c r="AU267" s="18" t="s">
        <v>81</v>
      </c>
    </row>
    <row r="268" s="12" customFormat="1">
      <c r="B268" s="233"/>
      <c r="C268" s="234"/>
      <c r="D268" s="229" t="s">
        <v>249</v>
      </c>
      <c r="E268" s="235" t="s">
        <v>19</v>
      </c>
      <c r="F268" s="236" t="s">
        <v>3759</v>
      </c>
      <c r="G268" s="234"/>
      <c r="H268" s="237">
        <v>1.5</v>
      </c>
      <c r="I268" s="238"/>
      <c r="J268" s="234"/>
      <c r="K268" s="234"/>
      <c r="L268" s="239"/>
      <c r="M268" s="240"/>
      <c r="N268" s="241"/>
      <c r="O268" s="241"/>
      <c r="P268" s="241"/>
      <c r="Q268" s="241"/>
      <c r="R268" s="241"/>
      <c r="S268" s="241"/>
      <c r="T268" s="242"/>
      <c r="AT268" s="243" t="s">
        <v>249</v>
      </c>
      <c r="AU268" s="243" t="s">
        <v>81</v>
      </c>
      <c r="AV268" s="12" t="s">
        <v>81</v>
      </c>
      <c r="AW268" s="12" t="s">
        <v>33</v>
      </c>
      <c r="AX268" s="12" t="s">
        <v>72</v>
      </c>
      <c r="AY268" s="243" t="s">
        <v>236</v>
      </c>
    </row>
    <row r="269" s="1" customFormat="1" ht="16.5" customHeight="1">
      <c r="B269" s="39"/>
      <c r="C269" s="260" t="s">
        <v>592</v>
      </c>
      <c r="D269" s="260" t="s">
        <v>680</v>
      </c>
      <c r="E269" s="261" t="s">
        <v>3760</v>
      </c>
      <c r="F269" s="262" t="s">
        <v>3761</v>
      </c>
      <c r="G269" s="263" t="s">
        <v>276</v>
      </c>
      <c r="H269" s="264">
        <v>8.5709999999999997</v>
      </c>
      <c r="I269" s="265"/>
      <c r="J269" s="266">
        <f>ROUND(I269*H269,2)</f>
        <v>0</v>
      </c>
      <c r="K269" s="262" t="s">
        <v>242</v>
      </c>
      <c r="L269" s="267"/>
      <c r="M269" s="268" t="s">
        <v>19</v>
      </c>
      <c r="N269" s="269" t="s">
        <v>43</v>
      </c>
      <c r="O269" s="80"/>
      <c r="P269" s="226">
        <f>O269*H269</f>
        <v>0</v>
      </c>
      <c r="Q269" s="226">
        <v>0.050500000000000003</v>
      </c>
      <c r="R269" s="226">
        <f>Q269*H269</f>
        <v>0.43283550000000004</v>
      </c>
      <c r="S269" s="226">
        <v>0</v>
      </c>
      <c r="T269" s="227">
        <f>S269*H269</f>
        <v>0</v>
      </c>
      <c r="AR269" s="18" t="s">
        <v>305</v>
      </c>
      <c r="AT269" s="18" t="s">
        <v>680</v>
      </c>
      <c r="AU269" s="18" t="s">
        <v>81</v>
      </c>
      <c r="AY269" s="18" t="s">
        <v>236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8" t="s">
        <v>79</v>
      </c>
      <c r="BK269" s="228">
        <f>ROUND(I269*H269,2)</f>
        <v>0</v>
      </c>
      <c r="BL269" s="18" t="s">
        <v>243</v>
      </c>
      <c r="BM269" s="18" t="s">
        <v>3762</v>
      </c>
    </row>
    <row r="270" s="1" customFormat="1">
      <c r="B270" s="39"/>
      <c r="C270" s="40"/>
      <c r="D270" s="229" t="s">
        <v>245</v>
      </c>
      <c r="E270" s="40"/>
      <c r="F270" s="230" t="s">
        <v>3761</v>
      </c>
      <c r="G270" s="40"/>
      <c r="H270" s="40"/>
      <c r="I270" s="144"/>
      <c r="J270" s="40"/>
      <c r="K270" s="40"/>
      <c r="L270" s="44"/>
      <c r="M270" s="231"/>
      <c r="N270" s="80"/>
      <c r="O270" s="80"/>
      <c r="P270" s="80"/>
      <c r="Q270" s="80"/>
      <c r="R270" s="80"/>
      <c r="S270" s="80"/>
      <c r="T270" s="81"/>
      <c r="AT270" s="18" t="s">
        <v>245</v>
      </c>
      <c r="AU270" s="18" t="s">
        <v>81</v>
      </c>
    </row>
    <row r="271" s="12" customFormat="1">
      <c r="B271" s="233"/>
      <c r="C271" s="234"/>
      <c r="D271" s="229" t="s">
        <v>249</v>
      </c>
      <c r="E271" s="235" t="s">
        <v>19</v>
      </c>
      <c r="F271" s="236" t="s">
        <v>3763</v>
      </c>
      <c r="G271" s="234"/>
      <c r="H271" s="237">
        <v>8.5709999999999997</v>
      </c>
      <c r="I271" s="238"/>
      <c r="J271" s="234"/>
      <c r="K271" s="234"/>
      <c r="L271" s="239"/>
      <c r="M271" s="240"/>
      <c r="N271" s="241"/>
      <c r="O271" s="241"/>
      <c r="P271" s="241"/>
      <c r="Q271" s="241"/>
      <c r="R271" s="241"/>
      <c r="S271" s="241"/>
      <c r="T271" s="242"/>
      <c r="AT271" s="243" t="s">
        <v>249</v>
      </c>
      <c r="AU271" s="243" t="s">
        <v>81</v>
      </c>
      <c r="AV271" s="12" t="s">
        <v>81</v>
      </c>
      <c r="AW271" s="12" t="s">
        <v>33</v>
      </c>
      <c r="AX271" s="12" t="s">
        <v>72</v>
      </c>
      <c r="AY271" s="243" t="s">
        <v>236</v>
      </c>
    </row>
    <row r="272" s="1" customFormat="1" ht="16.5" customHeight="1">
      <c r="B272" s="39"/>
      <c r="C272" s="217" t="s">
        <v>597</v>
      </c>
      <c r="D272" s="217" t="s">
        <v>238</v>
      </c>
      <c r="E272" s="218" t="s">
        <v>3755</v>
      </c>
      <c r="F272" s="219" t="s">
        <v>3756</v>
      </c>
      <c r="G272" s="220" t="s">
        <v>318</v>
      </c>
      <c r="H272" s="221">
        <v>3.6299999999999999</v>
      </c>
      <c r="I272" s="222"/>
      <c r="J272" s="223">
        <f>ROUND(I272*H272,2)</f>
        <v>0</v>
      </c>
      <c r="K272" s="219" t="s">
        <v>242</v>
      </c>
      <c r="L272" s="44"/>
      <c r="M272" s="224" t="s">
        <v>19</v>
      </c>
      <c r="N272" s="225" t="s">
        <v>43</v>
      </c>
      <c r="O272" s="80"/>
      <c r="P272" s="226">
        <f>O272*H272</f>
        <v>0</v>
      </c>
      <c r="Q272" s="226">
        <v>0.24127000000000001</v>
      </c>
      <c r="R272" s="226">
        <f>Q272*H272</f>
        <v>0.87581010000000004</v>
      </c>
      <c r="S272" s="226">
        <v>0</v>
      </c>
      <c r="T272" s="227">
        <f>S272*H272</f>
        <v>0</v>
      </c>
      <c r="AR272" s="18" t="s">
        <v>243</v>
      </c>
      <c r="AT272" s="18" t="s">
        <v>238</v>
      </c>
      <c r="AU272" s="18" t="s">
        <v>81</v>
      </c>
      <c r="AY272" s="18" t="s">
        <v>236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79</v>
      </c>
      <c r="BK272" s="228">
        <f>ROUND(I272*H272,2)</f>
        <v>0</v>
      </c>
      <c r="BL272" s="18" t="s">
        <v>243</v>
      </c>
      <c r="BM272" s="18" t="s">
        <v>3764</v>
      </c>
    </row>
    <row r="273" s="1" customFormat="1">
      <c r="B273" s="39"/>
      <c r="C273" s="40"/>
      <c r="D273" s="229" t="s">
        <v>245</v>
      </c>
      <c r="E273" s="40"/>
      <c r="F273" s="230" t="s">
        <v>3758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245</v>
      </c>
      <c r="AU273" s="18" t="s">
        <v>81</v>
      </c>
    </row>
    <row r="274" s="12" customFormat="1">
      <c r="B274" s="233"/>
      <c r="C274" s="234"/>
      <c r="D274" s="229" t="s">
        <v>249</v>
      </c>
      <c r="E274" s="235" t="s">
        <v>19</v>
      </c>
      <c r="F274" s="236" t="s">
        <v>3765</v>
      </c>
      <c r="G274" s="234"/>
      <c r="H274" s="237">
        <v>3.6299999999999999</v>
      </c>
      <c r="I274" s="238"/>
      <c r="J274" s="234"/>
      <c r="K274" s="234"/>
      <c r="L274" s="239"/>
      <c r="M274" s="240"/>
      <c r="N274" s="241"/>
      <c r="O274" s="241"/>
      <c r="P274" s="241"/>
      <c r="Q274" s="241"/>
      <c r="R274" s="241"/>
      <c r="S274" s="241"/>
      <c r="T274" s="242"/>
      <c r="AT274" s="243" t="s">
        <v>249</v>
      </c>
      <c r="AU274" s="243" t="s">
        <v>81</v>
      </c>
      <c r="AV274" s="12" t="s">
        <v>81</v>
      </c>
      <c r="AW274" s="12" t="s">
        <v>33</v>
      </c>
      <c r="AX274" s="12" t="s">
        <v>72</v>
      </c>
      <c r="AY274" s="243" t="s">
        <v>236</v>
      </c>
    </row>
    <row r="275" s="1" customFormat="1" ht="16.5" customHeight="1">
      <c r="B275" s="39"/>
      <c r="C275" s="260" t="s">
        <v>601</v>
      </c>
      <c r="D275" s="260" t="s">
        <v>680</v>
      </c>
      <c r="E275" s="261" t="s">
        <v>3766</v>
      </c>
      <c r="F275" s="262" t="s">
        <v>3767</v>
      </c>
      <c r="G275" s="263" t="s">
        <v>276</v>
      </c>
      <c r="H275" s="264">
        <v>33</v>
      </c>
      <c r="I275" s="265"/>
      <c r="J275" s="266">
        <f>ROUND(I275*H275,2)</f>
        <v>0</v>
      </c>
      <c r="K275" s="262" t="s">
        <v>242</v>
      </c>
      <c r="L275" s="267"/>
      <c r="M275" s="268" t="s">
        <v>19</v>
      </c>
      <c r="N275" s="269" t="s">
        <v>43</v>
      </c>
      <c r="O275" s="80"/>
      <c r="P275" s="226">
        <f>O275*H275</f>
        <v>0</v>
      </c>
      <c r="Q275" s="226">
        <v>0.012</v>
      </c>
      <c r="R275" s="226">
        <f>Q275*H275</f>
        <v>0.39600000000000002</v>
      </c>
      <c r="S275" s="226">
        <v>0</v>
      </c>
      <c r="T275" s="227">
        <f>S275*H275</f>
        <v>0</v>
      </c>
      <c r="AR275" s="18" t="s">
        <v>305</v>
      </c>
      <c r="AT275" s="18" t="s">
        <v>680</v>
      </c>
      <c r="AU275" s="18" t="s">
        <v>81</v>
      </c>
      <c r="AY275" s="18" t="s">
        <v>236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8" t="s">
        <v>79</v>
      </c>
      <c r="BK275" s="228">
        <f>ROUND(I275*H275,2)</f>
        <v>0</v>
      </c>
      <c r="BL275" s="18" t="s">
        <v>243</v>
      </c>
      <c r="BM275" s="18" t="s">
        <v>3768</v>
      </c>
    </row>
    <row r="276" s="1" customFormat="1">
      <c r="B276" s="39"/>
      <c r="C276" s="40"/>
      <c r="D276" s="229" t="s">
        <v>245</v>
      </c>
      <c r="E276" s="40"/>
      <c r="F276" s="230" t="s">
        <v>3767</v>
      </c>
      <c r="G276" s="40"/>
      <c r="H276" s="40"/>
      <c r="I276" s="144"/>
      <c r="J276" s="40"/>
      <c r="K276" s="40"/>
      <c r="L276" s="44"/>
      <c r="M276" s="231"/>
      <c r="N276" s="80"/>
      <c r="O276" s="80"/>
      <c r="P276" s="80"/>
      <c r="Q276" s="80"/>
      <c r="R276" s="80"/>
      <c r="S276" s="80"/>
      <c r="T276" s="81"/>
      <c r="AT276" s="18" t="s">
        <v>245</v>
      </c>
      <c r="AU276" s="18" t="s">
        <v>81</v>
      </c>
    </row>
    <row r="277" s="12" customFormat="1">
      <c r="B277" s="233"/>
      <c r="C277" s="234"/>
      <c r="D277" s="229" t="s">
        <v>249</v>
      </c>
      <c r="E277" s="235" t="s">
        <v>19</v>
      </c>
      <c r="F277" s="236" t="s">
        <v>3769</v>
      </c>
      <c r="G277" s="234"/>
      <c r="H277" s="237">
        <v>33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249</v>
      </c>
      <c r="AU277" s="243" t="s">
        <v>81</v>
      </c>
      <c r="AV277" s="12" t="s">
        <v>81</v>
      </c>
      <c r="AW277" s="12" t="s">
        <v>33</v>
      </c>
      <c r="AX277" s="12" t="s">
        <v>72</v>
      </c>
      <c r="AY277" s="243" t="s">
        <v>236</v>
      </c>
    </row>
    <row r="278" s="1" customFormat="1" ht="16.5" customHeight="1">
      <c r="B278" s="39"/>
      <c r="C278" s="217" t="s">
        <v>607</v>
      </c>
      <c r="D278" s="217" t="s">
        <v>238</v>
      </c>
      <c r="E278" s="218" t="s">
        <v>3770</v>
      </c>
      <c r="F278" s="219" t="s">
        <v>3771</v>
      </c>
      <c r="G278" s="220" t="s">
        <v>318</v>
      </c>
      <c r="H278" s="221">
        <v>7.5999999999999996</v>
      </c>
      <c r="I278" s="222"/>
      <c r="J278" s="223">
        <f>ROUND(I278*H278,2)</f>
        <v>0</v>
      </c>
      <c r="K278" s="219" t="s">
        <v>242</v>
      </c>
      <c r="L278" s="44"/>
      <c r="M278" s="224" t="s">
        <v>19</v>
      </c>
      <c r="N278" s="225" t="s">
        <v>43</v>
      </c>
      <c r="O278" s="80"/>
      <c r="P278" s="226">
        <f>O278*H278</f>
        <v>0</v>
      </c>
      <c r="Q278" s="226">
        <v>0.32169999999999999</v>
      </c>
      <c r="R278" s="226">
        <f>Q278*H278</f>
        <v>2.4449199999999998</v>
      </c>
      <c r="S278" s="226">
        <v>0</v>
      </c>
      <c r="T278" s="227">
        <f>S278*H278</f>
        <v>0</v>
      </c>
      <c r="AR278" s="18" t="s">
        <v>243</v>
      </c>
      <c r="AT278" s="18" t="s">
        <v>238</v>
      </c>
      <c r="AU278" s="18" t="s">
        <v>81</v>
      </c>
      <c r="AY278" s="18" t="s">
        <v>236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79</v>
      </c>
      <c r="BK278" s="228">
        <f>ROUND(I278*H278,2)</f>
        <v>0</v>
      </c>
      <c r="BL278" s="18" t="s">
        <v>243</v>
      </c>
      <c r="BM278" s="18" t="s">
        <v>3772</v>
      </c>
    </row>
    <row r="279" s="1" customFormat="1">
      <c r="B279" s="39"/>
      <c r="C279" s="40"/>
      <c r="D279" s="229" t="s">
        <v>245</v>
      </c>
      <c r="E279" s="40"/>
      <c r="F279" s="230" t="s">
        <v>3773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245</v>
      </c>
      <c r="AU279" s="18" t="s">
        <v>81</v>
      </c>
    </row>
    <row r="280" s="12" customFormat="1">
      <c r="B280" s="233"/>
      <c r="C280" s="234"/>
      <c r="D280" s="229" t="s">
        <v>249</v>
      </c>
      <c r="E280" s="235" t="s">
        <v>19</v>
      </c>
      <c r="F280" s="236" t="s">
        <v>3774</v>
      </c>
      <c r="G280" s="234"/>
      <c r="H280" s="237">
        <v>7.5999999999999996</v>
      </c>
      <c r="I280" s="238"/>
      <c r="J280" s="234"/>
      <c r="K280" s="234"/>
      <c r="L280" s="239"/>
      <c r="M280" s="240"/>
      <c r="N280" s="241"/>
      <c r="O280" s="241"/>
      <c r="P280" s="241"/>
      <c r="Q280" s="241"/>
      <c r="R280" s="241"/>
      <c r="S280" s="241"/>
      <c r="T280" s="242"/>
      <c r="AT280" s="243" t="s">
        <v>249</v>
      </c>
      <c r="AU280" s="243" t="s">
        <v>81</v>
      </c>
      <c r="AV280" s="12" t="s">
        <v>81</v>
      </c>
      <c r="AW280" s="12" t="s">
        <v>33</v>
      </c>
      <c r="AX280" s="12" t="s">
        <v>72</v>
      </c>
      <c r="AY280" s="243" t="s">
        <v>236</v>
      </c>
    </row>
    <row r="281" s="1" customFormat="1" ht="16.5" customHeight="1">
      <c r="B281" s="39"/>
      <c r="C281" s="260" t="s">
        <v>613</v>
      </c>
      <c r="D281" s="260" t="s">
        <v>680</v>
      </c>
      <c r="E281" s="261" t="s">
        <v>3775</v>
      </c>
      <c r="F281" s="262" t="s">
        <v>3776</v>
      </c>
      <c r="G281" s="263" t="s">
        <v>276</v>
      </c>
      <c r="H281" s="264">
        <v>43.429000000000002</v>
      </c>
      <c r="I281" s="265"/>
      <c r="J281" s="266">
        <f>ROUND(I281*H281,2)</f>
        <v>0</v>
      </c>
      <c r="K281" s="262" t="s">
        <v>242</v>
      </c>
      <c r="L281" s="267"/>
      <c r="M281" s="268" t="s">
        <v>19</v>
      </c>
      <c r="N281" s="269" t="s">
        <v>43</v>
      </c>
      <c r="O281" s="80"/>
      <c r="P281" s="226">
        <f>O281*H281</f>
        <v>0</v>
      </c>
      <c r="Q281" s="226">
        <v>0.122</v>
      </c>
      <c r="R281" s="226">
        <f>Q281*H281</f>
        <v>5.2983380000000002</v>
      </c>
      <c r="S281" s="226">
        <v>0</v>
      </c>
      <c r="T281" s="227">
        <f>S281*H281</f>
        <v>0</v>
      </c>
      <c r="AR281" s="18" t="s">
        <v>305</v>
      </c>
      <c r="AT281" s="18" t="s">
        <v>680</v>
      </c>
      <c r="AU281" s="18" t="s">
        <v>81</v>
      </c>
      <c r="AY281" s="18" t="s">
        <v>236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79</v>
      </c>
      <c r="BK281" s="228">
        <f>ROUND(I281*H281,2)</f>
        <v>0</v>
      </c>
      <c r="BL281" s="18" t="s">
        <v>243</v>
      </c>
      <c r="BM281" s="18" t="s">
        <v>3777</v>
      </c>
    </row>
    <row r="282" s="1" customFormat="1">
      <c r="B282" s="39"/>
      <c r="C282" s="40"/>
      <c r="D282" s="229" t="s">
        <v>245</v>
      </c>
      <c r="E282" s="40"/>
      <c r="F282" s="230" t="s">
        <v>3776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245</v>
      </c>
      <c r="AU282" s="18" t="s">
        <v>81</v>
      </c>
    </row>
    <row r="283" s="12" customFormat="1">
      <c r="B283" s="233"/>
      <c r="C283" s="234"/>
      <c r="D283" s="229" t="s">
        <v>249</v>
      </c>
      <c r="E283" s="235" t="s">
        <v>19</v>
      </c>
      <c r="F283" s="236" t="s">
        <v>3778</v>
      </c>
      <c r="G283" s="234"/>
      <c r="H283" s="237">
        <v>43.429000000000002</v>
      </c>
      <c r="I283" s="238"/>
      <c r="J283" s="234"/>
      <c r="K283" s="234"/>
      <c r="L283" s="239"/>
      <c r="M283" s="240"/>
      <c r="N283" s="241"/>
      <c r="O283" s="241"/>
      <c r="P283" s="241"/>
      <c r="Q283" s="241"/>
      <c r="R283" s="241"/>
      <c r="S283" s="241"/>
      <c r="T283" s="242"/>
      <c r="AT283" s="243" t="s">
        <v>249</v>
      </c>
      <c r="AU283" s="243" t="s">
        <v>81</v>
      </c>
      <c r="AV283" s="12" t="s">
        <v>81</v>
      </c>
      <c r="AW283" s="12" t="s">
        <v>33</v>
      </c>
      <c r="AX283" s="12" t="s">
        <v>72</v>
      </c>
      <c r="AY283" s="243" t="s">
        <v>236</v>
      </c>
    </row>
    <row r="284" s="1" customFormat="1" ht="16.5" customHeight="1">
      <c r="B284" s="39"/>
      <c r="C284" s="217" t="s">
        <v>619</v>
      </c>
      <c r="D284" s="217" t="s">
        <v>238</v>
      </c>
      <c r="E284" s="218" t="s">
        <v>3779</v>
      </c>
      <c r="F284" s="219" t="s">
        <v>3780</v>
      </c>
      <c r="G284" s="220" t="s">
        <v>318</v>
      </c>
      <c r="H284" s="221">
        <v>3.2999999999999998</v>
      </c>
      <c r="I284" s="222"/>
      <c r="J284" s="223">
        <f>ROUND(I284*H284,2)</f>
        <v>0</v>
      </c>
      <c r="K284" s="219" t="s">
        <v>19</v>
      </c>
      <c r="L284" s="44"/>
      <c r="M284" s="224" t="s">
        <v>19</v>
      </c>
      <c r="N284" s="225" t="s">
        <v>43</v>
      </c>
      <c r="O284" s="80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AR284" s="18" t="s">
        <v>243</v>
      </c>
      <c r="AT284" s="18" t="s">
        <v>238</v>
      </c>
      <c r="AU284" s="18" t="s">
        <v>81</v>
      </c>
      <c r="AY284" s="18" t="s">
        <v>236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79</v>
      </c>
      <c r="BK284" s="228">
        <f>ROUND(I284*H284,2)</f>
        <v>0</v>
      </c>
      <c r="BL284" s="18" t="s">
        <v>243</v>
      </c>
      <c r="BM284" s="18" t="s">
        <v>3781</v>
      </c>
    </row>
    <row r="285" s="1" customFormat="1">
      <c r="B285" s="39"/>
      <c r="C285" s="40"/>
      <c r="D285" s="229" t="s">
        <v>245</v>
      </c>
      <c r="E285" s="40"/>
      <c r="F285" s="230" t="s">
        <v>3780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245</v>
      </c>
      <c r="AU285" s="18" t="s">
        <v>81</v>
      </c>
    </row>
    <row r="286" s="12" customFormat="1">
      <c r="B286" s="233"/>
      <c r="C286" s="234"/>
      <c r="D286" s="229" t="s">
        <v>249</v>
      </c>
      <c r="E286" s="235" t="s">
        <v>19</v>
      </c>
      <c r="F286" s="236" t="s">
        <v>3782</v>
      </c>
      <c r="G286" s="234"/>
      <c r="H286" s="237">
        <v>3.2999999999999998</v>
      </c>
      <c r="I286" s="238"/>
      <c r="J286" s="234"/>
      <c r="K286" s="234"/>
      <c r="L286" s="239"/>
      <c r="M286" s="240"/>
      <c r="N286" s="241"/>
      <c r="O286" s="241"/>
      <c r="P286" s="241"/>
      <c r="Q286" s="241"/>
      <c r="R286" s="241"/>
      <c r="S286" s="241"/>
      <c r="T286" s="242"/>
      <c r="AT286" s="243" t="s">
        <v>249</v>
      </c>
      <c r="AU286" s="243" t="s">
        <v>81</v>
      </c>
      <c r="AV286" s="12" t="s">
        <v>81</v>
      </c>
      <c r="AW286" s="12" t="s">
        <v>33</v>
      </c>
      <c r="AX286" s="12" t="s">
        <v>72</v>
      </c>
      <c r="AY286" s="243" t="s">
        <v>236</v>
      </c>
    </row>
    <row r="287" s="1" customFormat="1" ht="16.5" customHeight="1">
      <c r="B287" s="39"/>
      <c r="C287" s="217" t="s">
        <v>622</v>
      </c>
      <c r="D287" s="217" t="s">
        <v>238</v>
      </c>
      <c r="E287" s="218" t="s">
        <v>3783</v>
      </c>
      <c r="F287" s="219" t="s">
        <v>3784</v>
      </c>
      <c r="G287" s="220" t="s">
        <v>318</v>
      </c>
      <c r="H287" s="221">
        <v>51</v>
      </c>
      <c r="I287" s="222"/>
      <c r="J287" s="223">
        <f>ROUND(I287*H287,2)</f>
        <v>0</v>
      </c>
      <c r="K287" s="219" t="s">
        <v>19</v>
      </c>
      <c r="L287" s="44"/>
      <c r="M287" s="224" t="s">
        <v>19</v>
      </c>
      <c r="N287" s="225" t="s">
        <v>43</v>
      </c>
      <c r="O287" s="80"/>
      <c r="P287" s="226">
        <f>O287*H287</f>
        <v>0</v>
      </c>
      <c r="Q287" s="226">
        <v>0.00107</v>
      </c>
      <c r="R287" s="226">
        <f>Q287*H287</f>
        <v>0.05457</v>
      </c>
      <c r="S287" s="226">
        <v>0</v>
      </c>
      <c r="T287" s="227">
        <f>S287*H287</f>
        <v>0</v>
      </c>
      <c r="AR287" s="18" t="s">
        <v>243</v>
      </c>
      <c r="AT287" s="18" t="s">
        <v>238</v>
      </c>
      <c r="AU287" s="18" t="s">
        <v>81</v>
      </c>
      <c r="AY287" s="18" t="s">
        <v>236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79</v>
      </c>
      <c r="BK287" s="228">
        <f>ROUND(I287*H287,2)</f>
        <v>0</v>
      </c>
      <c r="BL287" s="18" t="s">
        <v>243</v>
      </c>
      <c r="BM287" s="18" t="s">
        <v>3785</v>
      </c>
    </row>
    <row r="288" s="1" customFormat="1">
      <c r="B288" s="39"/>
      <c r="C288" s="40"/>
      <c r="D288" s="229" t="s">
        <v>245</v>
      </c>
      <c r="E288" s="40"/>
      <c r="F288" s="230" t="s">
        <v>3786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245</v>
      </c>
      <c r="AU288" s="18" t="s">
        <v>81</v>
      </c>
    </row>
    <row r="289" s="12" customFormat="1">
      <c r="B289" s="233"/>
      <c r="C289" s="234"/>
      <c r="D289" s="229" t="s">
        <v>249</v>
      </c>
      <c r="E289" s="235" t="s">
        <v>19</v>
      </c>
      <c r="F289" s="236" t="s">
        <v>3787</v>
      </c>
      <c r="G289" s="234"/>
      <c r="H289" s="237">
        <v>51</v>
      </c>
      <c r="I289" s="238"/>
      <c r="J289" s="234"/>
      <c r="K289" s="234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249</v>
      </c>
      <c r="AU289" s="243" t="s">
        <v>81</v>
      </c>
      <c r="AV289" s="12" t="s">
        <v>81</v>
      </c>
      <c r="AW289" s="12" t="s">
        <v>33</v>
      </c>
      <c r="AX289" s="12" t="s">
        <v>72</v>
      </c>
      <c r="AY289" s="243" t="s">
        <v>236</v>
      </c>
    </row>
    <row r="290" s="11" customFormat="1" ht="22.8" customHeight="1">
      <c r="B290" s="201"/>
      <c r="C290" s="202"/>
      <c r="D290" s="203" t="s">
        <v>71</v>
      </c>
      <c r="E290" s="215" t="s">
        <v>243</v>
      </c>
      <c r="F290" s="215" t="s">
        <v>1644</v>
      </c>
      <c r="G290" s="202"/>
      <c r="H290" s="202"/>
      <c r="I290" s="205"/>
      <c r="J290" s="216">
        <f>BK290</f>
        <v>0</v>
      </c>
      <c r="K290" s="202"/>
      <c r="L290" s="207"/>
      <c r="M290" s="208"/>
      <c r="N290" s="209"/>
      <c r="O290" s="209"/>
      <c r="P290" s="210">
        <f>SUM(P291:P300)</f>
        <v>0</v>
      </c>
      <c r="Q290" s="209"/>
      <c r="R290" s="210">
        <f>SUM(R291:R300)</f>
        <v>1.8</v>
      </c>
      <c r="S290" s="209"/>
      <c r="T290" s="211">
        <f>SUM(T291:T300)</f>
        <v>0</v>
      </c>
      <c r="AR290" s="212" t="s">
        <v>79</v>
      </c>
      <c r="AT290" s="213" t="s">
        <v>71</v>
      </c>
      <c r="AU290" s="213" t="s">
        <v>79</v>
      </c>
      <c r="AY290" s="212" t="s">
        <v>236</v>
      </c>
      <c r="BK290" s="214">
        <f>SUM(BK291:BK300)</f>
        <v>0</v>
      </c>
    </row>
    <row r="291" s="1" customFormat="1" ht="16.5" customHeight="1">
      <c r="B291" s="39"/>
      <c r="C291" s="217" t="s">
        <v>626</v>
      </c>
      <c r="D291" s="217" t="s">
        <v>238</v>
      </c>
      <c r="E291" s="218" t="s">
        <v>3788</v>
      </c>
      <c r="F291" s="219" t="s">
        <v>3789</v>
      </c>
      <c r="G291" s="220" t="s">
        <v>264</v>
      </c>
      <c r="H291" s="221">
        <v>4.0499999999999998</v>
      </c>
      <c r="I291" s="222"/>
      <c r="J291" s="223">
        <f>ROUND(I291*H291,2)</f>
        <v>0</v>
      </c>
      <c r="K291" s="219" t="s">
        <v>242</v>
      </c>
      <c r="L291" s="44"/>
      <c r="M291" s="224" t="s">
        <v>19</v>
      </c>
      <c r="N291" s="225" t="s">
        <v>43</v>
      </c>
      <c r="O291" s="80"/>
      <c r="P291" s="226">
        <f>O291*H291</f>
        <v>0</v>
      </c>
      <c r="Q291" s="226">
        <v>0</v>
      </c>
      <c r="R291" s="226">
        <f>Q291*H291</f>
        <v>0</v>
      </c>
      <c r="S291" s="226">
        <v>0</v>
      </c>
      <c r="T291" s="227">
        <f>S291*H291</f>
        <v>0</v>
      </c>
      <c r="AR291" s="18" t="s">
        <v>243</v>
      </c>
      <c r="AT291" s="18" t="s">
        <v>238</v>
      </c>
      <c r="AU291" s="18" t="s">
        <v>81</v>
      </c>
      <c r="AY291" s="18" t="s">
        <v>236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8" t="s">
        <v>79</v>
      </c>
      <c r="BK291" s="228">
        <f>ROUND(I291*H291,2)</f>
        <v>0</v>
      </c>
      <c r="BL291" s="18" t="s">
        <v>243</v>
      </c>
      <c r="BM291" s="18" t="s">
        <v>3790</v>
      </c>
    </row>
    <row r="292" s="1" customFormat="1">
      <c r="B292" s="39"/>
      <c r="C292" s="40"/>
      <c r="D292" s="229" t="s">
        <v>245</v>
      </c>
      <c r="E292" s="40"/>
      <c r="F292" s="230" t="s">
        <v>3791</v>
      </c>
      <c r="G292" s="40"/>
      <c r="H292" s="40"/>
      <c r="I292" s="144"/>
      <c r="J292" s="40"/>
      <c r="K292" s="40"/>
      <c r="L292" s="44"/>
      <c r="M292" s="231"/>
      <c r="N292" s="80"/>
      <c r="O292" s="80"/>
      <c r="P292" s="80"/>
      <c r="Q292" s="80"/>
      <c r="R292" s="80"/>
      <c r="S292" s="80"/>
      <c r="T292" s="81"/>
      <c r="AT292" s="18" t="s">
        <v>245</v>
      </c>
      <c r="AU292" s="18" t="s">
        <v>81</v>
      </c>
    </row>
    <row r="293" s="12" customFormat="1">
      <c r="B293" s="233"/>
      <c r="C293" s="234"/>
      <c r="D293" s="229" t="s">
        <v>249</v>
      </c>
      <c r="E293" s="235" t="s">
        <v>19</v>
      </c>
      <c r="F293" s="236" t="s">
        <v>3792</v>
      </c>
      <c r="G293" s="234"/>
      <c r="H293" s="237">
        <v>3.105</v>
      </c>
      <c r="I293" s="238"/>
      <c r="J293" s="234"/>
      <c r="K293" s="234"/>
      <c r="L293" s="239"/>
      <c r="M293" s="240"/>
      <c r="N293" s="241"/>
      <c r="O293" s="241"/>
      <c r="P293" s="241"/>
      <c r="Q293" s="241"/>
      <c r="R293" s="241"/>
      <c r="S293" s="241"/>
      <c r="T293" s="242"/>
      <c r="AT293" s="243" t="s">
        <v>249</v>
      </c>
      <c r="AU293" s="243" t="s">
        <v>81</v>
      </c>
      <c r="AV293" s="12" t="s">
        <v>81</v>
      </c>
      <c r="AW293" s="12" t="s">
        <v>33</v>
      </c>
      <c r="AX293" s="12" t="s">
        <v>72</v>
      </c>
      <c r="AY293" s="243" t="s">
        <v>236</v>
      </c>
    </row>
    <row r="294" s="12" customFormat="1">
      <c r="B294" s="233"/>
      <c r="C294" s="234"/>
      <c r="D294" s="229" t="s">
        <v>249</v>
      </c>
      <c r="E294" s="235" t="s">
        <v>19</v>
      </c>
      <c r="F294" s="236" t="s">
        <v>3793</v>
      </c>
      <c r="G294" s="234"/>
      <c r="H294" s="237">
        <v>0.94499999999999995</v>
      </c>
      <c r="I294" s="238"/>
      <c r="J294" s="234"/>
      <c r="K294" s="234"/>
      <c r="L294" s="239"/>
      <c r="M294" s="240"/>
      <c r="N294" s="241"/>
      <c r="O294" s="241"/>
      <c r="P294" s="241"/>
      <c r="Q294" s="241"/>
      <c r="R294" s="241"/>
      <c r="S294" s="241"/>
      <c r="T294" s="242"/>
      <c r="AT294" s="243" t="s">
        <v>249</v>
      </c>
      <c r="AU294" s="243" t="s">
        <v>81</v>
      </c>
      <c r="AV294" s="12" t="s">
        <v>81</v>
      </c>
      <c r="AW294" s="12" t="s">
        <v>33</v>
      </c>
      <c r="AX294" s="12" t="s">
        <v>72</v>
      </c>
      <c r="AY294" s="243" t="s">
        <v>236</v>
      </c>
    </row>
    <row r="295" s="1" customFormat="1" ht="16.5" customHeight="1">
      <c r="B295" s="39"/>
      <c r="C295" s="217" t="s">
        <v>633</v>
      </c>
      <c r="D295" s="217" t="s">
        <v>238</v>
      </c>
      <c r="E295" s="218" t="s">
        <v>2535</v>
      </c>
      <c r="F295" s="219" t="s">
        <v>2536</v>
      </c>
      <c r="G295" s="220" t="s">
        <v>241</v>
      </c>
      <c r="H295" s="221">
        <v>1</v>
      </c>
      <c r="I295" s="222"/>
      <c r="J295" s="223">
        <f>ROUND(I295*H295,2)</f>
        <v>0</v>
      </c>
      <c r="K295" s="219" t="s">
        <v>242</v>
      </c>
      <c r="L295" s="44"/>
      <c r="M295" s="224" t="s">
        <v>19</v>
      </c>
      <c r="N295" s="225" t="s">
        <v>43</v>
      </c>
      <c r="O295" s="80"/>
      <c r="P295" s="226">
        <f>O295*H295</f>
        <v>0</v>
      </c>
      <c r="Q295" s="226">
        <v>0</v>
      </c>
      <c r="R295" s="226">
        <f>Q295*H295</f>
        <v>0</v>
      </c>
      <c r="S295" s="226">
        <v>0</v>
      </c>
      <c r="T295" s="227">
        <f>S295*H295</f>
        <v>0</v>
      </c>
      <c r="AR295" s="18" t="s">
        <v>243</v>
      </c>
      <c r="AT295" s="18" t="s">
        <v>238</v>
      </c>
      <c r="AU295" s="18" t="s">
        <v>81</v>
      </c>
      <c r="AY295" s="18" t="s">
        <v>236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8" t="s">
        <v>79</v>
      </c>
      <c r="BK295" s="228">
        <f>ROUND(I295*H295,2)</f>
        <v>0</v>
      </c>
      <c r="BL295" s="18" t="s">
        <v>243</v>
      </c>
      <c r="BM295" s="18" t="s">
        <v>3794</v>
      </c>
    </row>
    <row r="296" s="1" customFormat="1">
      <c r="B296" s="39"/>
      <c r="C296" s="40"/>
      <c r="D296" s="229" t="s">
        <v>245</v>
      </c>
      <c r="E296" s="40"/>
      <c r="F296" s="230" t="s">
        <v>2538</v>
      </c>
      <c r="G296" s="40"/>
      <c r="H296" s="40"/>
      <c r="I296" s="144"/>
      <c r="J296" s="40"/>
      <c r="K296" s="40"/>
      <c r="L296" s="44"/>
      <c r="M296" s="231"/>
      <c r="N296" s="80"/>
      <c r="O296" s="80"/>
      <c r="P296" s="80"/>
      <c r="Q296" s="80"/>
      <c r="R296" s="80"/>
      <c r="S296" s="80"/>
      <c r="T296" s="81"/>
      <c r="AT296" s="18" t="s">
        <v>245</v>
      </c>
      <c r="AU296" s="18" t="s">
        <v>81</v>
      </c>
    </row>
    <row r="297" s="12" customFormat="1">
      <c r="B297" s="233"/>
      <c r="C297" s="234"/>
      <c r="D297" s="229" t="s">
        <v>249</v>
      </c>
      <c r="E297" s="235" t="s">
        <v>19</v>
      </c>
      <c r="F297" s="236" t="s">
        <v>3795</v>
      </c>
      <c r="G297" s="234"/>
      <c r="H297" s="237">
        <v>1</v>
      </c>
      <c r="I297" s="238"/>
      <c r="J297" s="234"/>
      <c r="K297" s="234"/>
      <c r="L297" s="239"/>
      <c r="M297" s="240"/>
      <c r="N297" s="241"/>
      <c r="O297" s="241"/>
      <c r="P297" s="241"/>
      <c r="Q297" s="241"/>
      <c r="R297" s="241"/>
      <c r="S297" s="241"/>
      <c r="T297" s="242"/>
      <c r="AT297" s="243" t="s">
        <v>249</v>
      </c>
      <c r="AU297" s="243" t="s">
        <v>81</v>
      </c>
      <c r="AV297" s="12" t="s">
        <v>81</v>
      </c>
      <c r="AW297" s="12" t="s">
        <v>33</v>
      </c>
      <c r="AX297" s="12" t="s">
        <v>72</v>
      </c>
      <c r="AY297" s="243" t="s">
        <v>236</v>
      </c>
    </row>
    <row r="298" s="1" customFormat="1" ht="16.5" customHeight="1">
      <c r="B298" s="39"/>
      <c r="C298" s="260" t="s">
        <v>636</v>
      </c>
      <c r="D298" s="260" t="s">
        <v>680</v>
      </c>
      <c r="E298" s="261" t="s">
        <v>2541</v>
      </c>
      <c r="F298" s="262" t="s">
        <v>2542</v>
      </c>
      <c r="G298" s="263" t="s">
        <v>256</v>
      </c>
      <c r="H298" s="264">
        <v>1.8</v>
      </c>
      <c r="I298" s="265"/>
      <c r="J298" s="266">
        <f>ROUND(I298*H298,2)</f>
        <v>0</v>
      </c>
      <c r="K298" s="262" t="s">
        <v>242</v>
      </c>
      <c r="L298" s="267"/>
      <c r="M298" s="268" t="s">
        <v>19</v>
      </c>
      <c r="N298" s="269" t="s">
        <v>43</v>
      </c>
      <c r="O298" s="80"/>
      <c r="P298" s="226">
        <f>O298*H298</f>
        <v>0</v>
      </c>
      <c r="Q298" s="226">
        <v>1</v>
      </c>
      <c r="R298" s="226">
        <f>Q298*H298</f>
        <v>1.8</v>
      </c>
      <c r="S298" s="226">
        <v>0</v>
      </c>
      <c r="T298" s="227">
        <f>S298*H298</f>
        <v>0</v>
      </c>
      <c r="AR298" s="18" t="s">
        <v>305</v>
      </c>
      <c r="AT298" s="18" t="s">
        <v>680</v>
      </c>
      <c r="AU298" s="18" t="s">
        <v>81</v>
      </c>
      <c r="AY298" s="18" t="s">
        <v>236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79</v>
      </c>
      <c r="BK298" s="228">
        <f>ROUND(I298*H298,2)</f>
        <v>0</v>
      </c>
      <c r="BL298" s="18" t="s">
        <v>243</v>
      </c>
      <c r="BM298" s="18" t="s">
        <v>3796</v>
      </c>
    </row>
    <row r="299" s="1" customFormat="1">
      <c r="B299" s="39"/>
      <c r="C299" s="40"/>
      <c r="D299" s="229" t="s">
        <v>245</v>
      </c>
      <c r="E299" s="40"/>
      <c r="F299" s="230" t="s">
        <v>2542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245</v>
      </c>
      <c r="AU299" s="18" t="s">
        <v>81</v>
      </c>
    </row>
    <row r="300" s="12" customFormat="1">
      <c r="B300" s="233"/>
      <c r="C300" s="234"/>
      <c r="D300" s="229" t="s">
        <v>249</v>
      </c>
      <c r="E300" s="234"/>
      <c r="F300" s="236" t="s">
        <v>3797</v>
      </c>
      <c r="G300" s="234"/>
      <c r="H300" s="237">
        <v>1.8</v>
      </c>
      <c r="I300" s="238"/>
      <c r="J300" s="234"/>
      <c r="K300" s="234"/>
      <c r="L300" s="239"/>
      <c r="M300" s="240"/>
      <c r="N300" s="241"/>
      <c r="O300" s="241"/>
      <c r="P300" s="241"/>
      <c r="Q300" s="241"/>
      <c r="R300" s="241"/>
      <c r="S300" s="241"/>
      <c r="T300" s="242"/>
      <c r="AT300" s="243" t="s">
        <v>249</v>
      </c>
      <c r="AU300" s="243" t="s">
        <v>81</v>
      </c>
      <c r="AV300" s="12" t="s">
        <v>81</v>
      </c>
      <c r="AW300" s="12" t="s">
        <v>4</v>
      </c>
      <c r="AX300" s="12" t="s">
        <v>79</v>
      </c>
      <c r="AY300" s="243" t="s">
        <v>236</v>
      </c>
    </row>
    <row r="301" s="11" customFormat="1" ht="22.8" customHeight="1">
      <c r="B301" s="201"/>
      <c r="C301" s="202"/>
      <c r="D301" s="203" t="s">
        <v>71</v>
      </c>
      <c r="E301" s="215" t="s">
        <v>286</v>
      </c>
      <c r="F301" s="215" t="s">
        <v>1959</v>
      </c>
      <c r="G301" s="202"/>
      <c r="H301" s="202"/>
      <c r="I301" s="205"/>
      <c r="J301" s="216">
        <f>BK301</f>
        <v>0</v>
      </c>
      <c r="K301" s="202"/>
      <c r="L301" s="207"/>
      <c r="M301" s="208"/>
      <c r="N301" s="209"/>
      <c r="O301" s="209"/>
      <c r="P301" s="210">
        <f>SUM(P302:P455)</f>
        <v>0</v>
      </c>
      <c r="Q301" s="209"/>
      <c r="R301" s="210">
        <f>SUM(R302:R455)</f>
        <v>82.033390000000011</v>
      </c>
      <c r="S301" s="209"/>
      <c r="T301" s="211">
        <f>SUM(T302:T455)</f>
        <v>0</v>
      </c>
      <c r="AR301" s="212" t="s">
        <v>79</v>
      </c>
      <c r="AT301" s="213" t="s">
        <v>71</v>
      </c>
      <c r="AU301" s="213" t="s">
        <v>79</v>
      </c>
      <c r="AY301" s="212" t="s">
        <v>236</v>
      </c>
      <c r="BK301" s="214">
        <f>SUM(BK302:BK455)</f>
        <v>0</v>
      </c>
    </row>
    <row r="302" s="1" customFormat="1" ht="16.5" customHeight="1">
      <c r="B302" s="39"/>
      <c r="C302" s="217" t="s">
        <v>640</v>
      </c>
      <c r="D302" s="217" t="s">
        <v>238</v>
      </c>
      <c r="E302" s="218" t="s">
        <v>3798</v>
      </c>
      <c r="F302" s="219" t="s">
        <v>3799</v>
      </c>
      <c r="G302" s="220" t="s">
        <v>264</v>
      </c>
      <c r="H302" s="221">
        <v>88.200000000000003</v>
      </c>
      <c r="I302" s="222"/>
      <c r="J302" s="223">
        <f>ROUND(I302*H302,2)</f>
        <v>0</v>
      </c>
      <c r="K302" s="219" t="s">
        <v>242</v>
      </c>
      <c r="L302" s="44"/>
      <c r="M302" s="224" t="s">
        <v>19</v>
      </c>
      <c r="N302" s="225" t="s">
        <v>43</v>
      </c>
      <c r="O302" s="80"/>
      <c r="P302" s="226">
        <f>O302*H302</f>
        <v>0</v>
      </c>
      <c r="Q302" s="226">
        <v>0</v>
      </c>
      <c r="R302" s="226">
        <f>Q302*H302</f>
        <v>0</v>
      </c>
      <c r="S302" s="226">
        <v>0</v>
      </c>
      <c r="T302" s="227">
        <f>S302*H302</f>
        <v>0</v>
      </c>
      <c r="AR302" s="18" t="s">
        <v>243</v>
      </c>
      <c r="AT302" s="18" t="s">
        <v>238</v>
      </c>
      <c r="AU302" s="18" t="s">
        <v>81</v>
      </c>
      <c r="AY302" s="18" t="s">
        <v>236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79</v>
      </c>
      <c r="BK302" s="228">
        <f>ROUND(I302*H302,2)</f>
        <v>0</v>
      </c>
      <c r="BL302" s="18" t="s">
        <v>243</v>
      </c>
      <c r="BM302" s="18" t="s">
        <v>3800</v>
      </c>
    </row>
    <row r="303" s="1" customFormat="1">
      <c r="B303" s="39"/>
      <c r="C303" s="40"/>
      <c r="D303" s="229" t="s">
        <v>245</v>
      </c>
      <c r="E303" s="40"/>
      <c r="F303" s="230" t="s">
        <v>3801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245</v>
      </c>
      <c r="AU303" s="18" t="s">
        <v>81</v>
      </c>
    </row>
    <row r="304" s="13" customFormat="1">
      <c r="B304" s="250"/>
      <c r="C304" s="251"/>
      <c r="D304" s="229" t="s">
        <v>249</v>
      </c>
      <c r="E304" s="252" t="s">
        <v>19</v>
      </c>
      <c r="F304" s="253" t="s">
        <v>3802</v>
      </c>
      <c r="G304" s="251"/>
      <c r="H304" s="252" t="s">
        <v>19</v>
      </c>
      <c r="I304" s="254"/>
      <c r="J304" s="251"/>
      <c r="K304" s="251"/>
      <c r="L304" s="255"/>
      <c r="M304" s="256"/>
      <c r="N304" s="257"/>
      <c r="O304" s="257"/>
      <c r="P304" s="257"/>
      <c r="Q304" s="257"/>
      <c r="R304" s="257"/>
      <c r="S304" s="257"/>
      <c r="T304" s="258"/>
      <c r="AT304" s="259" t="s">
        <v>249</v>
      </c>
      <c r="AU304" s="259" t="s">
        <v>81</v>
      </c>
      <c r="AV304" s="13" t="s">
        <v>79</v>
      </c>
      <c r="AW304" s="13" t="s">
        <v>33</v>
      </c>
      <c r="AX304" s="13" t="s">
        <v>72</v>
      </c>
      <c r="AY304" s="259" t="s">
        <v>236</v>
      </c>
    </row>
    <row r="305" s="12" customFormat="1">
      <c r="B305" s="233"/>
      <c r="C305" s="234"/>
      <c r="D305" s="229" t="s">
        <v>249</v>
      </c>
      <c r="E305" s="235" t="s">
        <v>19</v>
      </c>
      <c r="F305" s="236" t="s">
        <v>3803</v>
      </c>
      <c r="G305" s="234"/>
      <c r="H305" s="237">
        <v>87</v>
      </c>
      <c r="I305" s="238"/>
      <c r="J305" s="234"/>
      <c r="K305" s="234"/>
      <c r="L305" s="239"/>
      <c r="M305" s="240"/>
      <c r="N305" s="241"/>
      <c r="O305" s="241"/>
      <c r="P305" s="241"/>
      <c r="Q305" s="241"/>
      <c r="R305" s="241"/>
      <c r="S305" s="241"/>
      <c r="T305" s="242"/>
      <c r="AT305" s="243" t="s">
        <v>249</v>
      </c>
      <c r="AU305" s="243" t="s">
        <v>81</v>
      </c>
      <c r="AV305" s="12" t="s">
        <v>81</v>
      </c>
      <c r="AW305" s="12" t="s">
        <v>33</v>
      </c>
      <c r="AX305" s="12" t="s">
        <v>72</v>
      </c>
      <c r="AY305" s="243" t="s">
        <v>236</v>
      </c>
    </row>
    <row r="306" s="13" customFormat="1">
      <c r="B306" s="250"/>
      <c r="C306" s="251"/>
      <c r="D306" s="229" t="s">
        <v>249</v>
      </c>
      <c r="E306" s="252" t="s">
        <v>19</v>
      </c>
      <c r="F306" s="253" t="s">
        <v>3804</v>
      </c>
      <c r="G306" s="251"/>
      <c r="H306" s="252" t="s">
        <v>19</v>
      </c>
      <c r="I306" s="254"/>
      <c r="J306" s="251"/>
      <c r="K306" s="251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249</v>
      </c>
      <c r="AU306" s="259" t="s">
        <v>81</v>
      </c>
      <c r="AV306" s="13" t="s">
        <v>79</v>
      </c>
      <c r="AW306" s="13" t="s">
        <v>33</v>
      </c>
      <c r="AX306" s="13" t="s">
        <v>72</v>
      </c>
      <c r="AY306" s="259" t="s">
        <v>236</v>
      </c>
    </row>
    <row r="307" s="12" customFormat="1">
      <c r="B307" s="233"/>
      <c r="C307" s="234"/>
      <c r="D307" s="229" t="s">
        <v>249</v>
      </c>
      <c r="E307" s="235" t="s">
        <v>19</v>
      </c>
      <c r="F307" s="236" t="s">
        <v>3805</v>
      </c>
      <c r="G307" s="234"/>
      <c r="H307" s="237">
        <v>1.2</v>
      </c>
      <c r="I307" s="238"/>
      <c r="J307" s="234"/>
      <c r="K307" s="234"/>
      <c r="L307" s="239"/>
      <c r="M307" s="240"/>
      <c r="N307" s="241"/>
      <c r="O307" s="241"/>
      <c r="P307" s="241"/>
      <c r="Q307" s="241"/>
      <c r="R307" s="241"/>
      <c r="S307" s="241"/>
      <c r="T307" s="242"/>
      <c r="AT307" s="243" t="s">
        <v>249</v>
      </c>
      <c r="AU307" s="243" t="s">
        <v>81</v>
      </c>
      <c r="AV307" s="12" t="s">
        <v>81</v>
      </c>
      <c r="AW307" s="12" t="s">
        <v>33</v>
      </c>
      <c r="AX307" s="12" t="s">
        <v>72</v>
      </c>
      <c r="AY307" s="243" t="s">
        <v>236</v>
      </c>
    </row>
    <row r="308" s="1" customFormat="1" ht="16.5" customHeight="1">
      <c r="B308" s="39"/>
      <c r="C308" s="217" t="s">
        <v>645</v>
      </c>
      <c r="D308" s="217" t="s">
        <v>238</v>
      </c>
      <c r="E308" s="218" t="s">
        <v>3798</v>
      </c>
      <c r="F308" s="219" t="s">
        <v>3799</v>
      </c>
      <c r="G308" s="220" t="s">
        <v>264</v>
      </c>
      <c r="H308" s="221">
        <v>37.700000000000003</v>
      </c>
      <c r="I308" s="222"/>
      <c r="J308" s="223">
        <f>ROUND(I308*H308,2)</f>
        <v>0</v>
      </c>
      <c r="K308" s="219" t="s">
        <v>242</v>
      </c>
      <c r="L308" s="44"/>
      <c r="M308" s="224" t="s">
        <v>19</v>
      </c>
      <c r="N308" s="225" t="s">
        <v>43</v>
      </c>
      <c r="O308" s="80"/>
      <c r="P308" s="226">
        <f>O308*H308</f>
        <v>0</v>
      </c>
      <c r="Q308" s="226">
        <v>0</v>
      </c>
      <c r="R308" s="226">
        <f>Q308*H308</f>
        <v>0</v>
      </c>
      <c r="S308" s="226">
        <v>0</v>
      </c>
      <c r="T308" s="227">
        <f>S308*H308</f>
        <v>0</v>
      </c>
      <c r="AR308" s="18" t="s">
        <v>243</v>
      </c>
      <c r="AT308" s="18" t="s">
        <v>238</v>
      </c>
      <c r="AU308" s="18" t="s">
        <v>81</v>
      </c>
      <c r="AY308" s="18" t="s">
        <v>236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8" t="s">
        <v>79</v>
      </c>
      <c r="BK308" s="228">
        <f>ROUND(I308*H308,2)</f>
        <v>0</v>
      </c>
      <c r="BL308" s="18" t="s">
        <v>243</v>
      </c>
      <c r="BM308" s="18" t="s">
        <v>3806</v>
      </c>
    </row>
    <row r="309" s="1" customFormat="1">
      <c r="B309" s="39"/>
      <c r="C309" s="40"/>
      <c r="D309" s="229" t="s">
        <v>245</v>
      </c>
      <c r="E309" s="40"/>
      <c r="F309" s="230" t="s">
        <v>3801</v>
      </c>
      <c r="G309" s="40"/>
      <c r="H309" s="40"/>
      <c r="I309" s="144"/>
      <c r="J309" s="40"/>
      <c r="K309" s="40"/>
      <c r="L309" s="44"/>
      <c r="M309" s="231"/>
      <c r="N309" s="80"/>
      <c r="O309" s="80"/>
      <c r="P309" s="80"/>
      <c r="Q309" s="80"/>
      <c r="R309" s="80"/>
      <c r="S309" s="80"/>
      <c r="T309" s="81"/>
      <c r="AT309" s="18" t="s">
        <v>245</v>
      </c>
      <c r="AU309" s="18" t="s">
        <v>81</v>
      </c>
    </row>
    <row r="310" s="13" customFormat="1">
      <c r="B310" s="250"/>
      <c r="C310" s="251"/>
      <c r="D310" s="229" t="s">
        <v>249</v>
      </c>
      <c r="E310" s="252" t="s">
        <v>19</v>
      </c>
      <c r="F310" s="253" t="s">
        <v>3807</v>
      </c>
      <c r="G310" s="251"/>
      <c r="H310" s="252" t="s">
        <v>19</v>
      </c>
      <c r="I310" s="254"/>
      <c r="J310" s="251"/>
      <c r="K310" s="251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249</v>
      </c>
      <c r="AU310" s="259" t="s">
        <v>81</v>
      </c>
      <c r="AV310" s="13" t="s">
        <v>79</v>
      </c>
      <c r="AW310" s="13" t="s">
        <v>33</v>
      </c>
      <c r="AX310" s="13" t="s">
        <v>72</v>
      </c>
      <c r="AY310" s="259" t="s">
        <v>236</v>
      </c>
    </row>
    <row r="311" s="12" customFormat="1">
      <c r="B311" s="233"/>
      <c r="C311" s="234"/>
      <c r="D311" s="229" t="s">
        <v>249</v>
      </c>
      <c r="E311" s="235" t="s">
        <v>19</v>
      </c>
      <c r="F311" s="236" t="s">
        <v>3808</v>
      </c>
      <c r="G311" s="234"/>
      <c r="H311" s="237">
        <v>36.299999999999997</v>
      </c>
      <c r="I311" s="238"/>
      <c r="J311" s="234"/>
      <c r="K311" s="234"/>
      <c r="L311" s="239"/>
      <c r="M311" s="240"/>
      <c r="N311" s="241"/>
      <c r="O311" s="241"/>
      <c r="P311" s="241"/>
      <c r="Q311" s="241"/>
      <c r="R311" s="241"/>
      <c r="S311" s="241"/>
      <c r="T311" s="242"/>
      <c r="AT311" s="243" t="s">
        <v>249</v>
      </c>
      <c r="AU311" s="243" t="s">
        <v>81</v>
      </c>
      <c r="AV311" s="12" t="s">
        <v>81</v>
      </c>
      <c r="AW311" s="12" t="s">
        <v>33</v>
      </c>
      <c r="AX311" s="12" t="s">
        <v>72</v>
      </c>
      <c r="AY311" s="243" t="s">
        <v>236</v>
      </c>
    </row>
    <row r="312" s="13" customFormat="1">
      <c r="B312" s="250"/>
      <c r="C312" s="251"/>
      <c r="D312" s="229" t="s">
        <v>249</v>
      </c>
      <c r="E312" s="252" t="s">
        <v>19</v>
      </c>
      <c r="F312" s="253" t="s">
        <v>3809</v>
      </c>
      <c r="G312" s="251"/>
      <c r="H312" s="252" t="s">
        <v>19</v>
      </c>
      <c r="I312" s="254"/>
      <c r="J312" s="251"/>
      <c r="K312" s="251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249</v>
      </c>
      <c r="AU312" s="259" t="s">
        <v>81</v>
      </c>
      <c r="AV312" s="13" t="s">
        <v>79</v>
      </c>
      <c r="AW312" s="13" t="s">
        <v>33</v>
      </c>
      <c r="AX312" s="13" t="s">
        <v>72</v>
      </c>
      <c r="AY312" s="259" t="s">
        <v>236</v>
      </c>
    </row>
    <row r="313" s="12" customFormat="1">
      <c r="B313" s="233"/>
      <c r="C313" s="234"/>
      <c r="D313" s="229" t="s">
        <v>249</v>
      </c>
      <c r="E313" s="235" t="s">
        <v>19</v>
      </c>
      <c r="F313" s="236" t="s">
        <v>3810</v>
      </c>
      <c r="G313" s="234"/>
      <c r="H313" s="237">
        <v>1.3999999999999999</v>
      </c>
      <c r="I313" s="238"/>
      <c r="J313" s="234"/>
      <c r="K313" s="234"/>
      <c r="L313" s="239"/>
      <c r="M313" s="240"/>
      <c r="N313" s="241"/>
      <c r="O313" s="241"/>
      <c r="P313" s="241"/>
      <c r="Q313" s="241"/>
      <c r="R313" s="241"/>
      <c r="S313" s="241"/>
      <c r="T313" s="242"/>
      <c r="AT313" s="243" t="s">
        <v>249</v>
      </c>
      <c r="AU313" s="243" t="s">
        <v>81</v>
      </c>
      <c r="AV313" s="12" t="s">
        <v>81</v>
      </c>
      <c r="AW313" s="12" t="s">
        <v>33</v>
      </c>
      <c r="AX313" s="12" t="s">
        <v>72</v>
      </c>
      <c r="AY313" s="243" t="s">
        <v>236</v>
      </c>
    </row>
    <row r="314" s="1" customFormat="1" ht="16.5" customHeight="1">
      <c r="B314" s="39"/>
      <c r="C314" s="217" t="s">
        <v>647</v>
      </c>
      <c r="D314" s="217" t="s">
        <v>238</v>
      </c>
      <c r="E314" s="218" t="s">
        <v>3811</v>
      </c>
      <c r="F314" s="219" t="s">
        <v>3812</v>
      </c>
      <c r="G314" s="220" t="s">
        <v>264</v>
      </c>
      <c r="H314" s="221">
        <v>79.900000000000006</v>
      </c>
      <c r="I314" s="222"/>
      <c r="J314" s="223">
        <f>ROUND(I314*H314,2)</f>
        <v>0</v>
      </c>
      <c r="K314" s="219" t="s">
        <v>242</v>
      </c>
      <c r="L314" s="44"/>
      <c r="M314" s="224" t="s">
        <v>19</v>
      </c>
      <c r="N314" s="225" t="s">
        <v>43</v>
      </c>
      <c r="O314" s="80"/>
      <c r="P314" s="226">
        <f>O314*H314</f>
        <v>0</v>
      </c>
      <c r="Q314" s="226">
        <v>0</v>
      </c>
      <c r="R314" s="226">
        <f>Q314*H314</f>
        <v>0</v>
      </c>
      <c r="S314" s="226">
        <v>0</v>
      </c>
      <c r="T314" s="227">
        <f>S314*H314</f>
        <v>0</v>
      </c>
      <c r="AR314" s="18" t="s">
        <v>243</v>
      </c>
      <c r="AT314" s="18" t="s">
        <v>238</v>
      </c>
      <c r="AU314" s="18" t="s">
        <v>81</v>
      </c>
      <c r="AY314" s="18" t="s">
        <v>236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79</v>
      </c>
      <c r="BK314" s="228">
        <f>ROUND(I314*H314,2)</f>
        <v>0</v>
      </c>
      <c r="BL314" s="18" t="s">
        <v>243</v>
      </c>
      <c r="BM314" s="18" t="s">
        <v>3813</v>
      </c>
    </row>
    <row r="315" s="1" customFormat="1">
      <c r="B315" s="39"/>
      <c r="C315" s="40"/>
      <c r="D315" s="229" t="s">
        <v>245</v>
      </c>
      <c r="E315" s="40"/>
      <c r="F315" s="230" t="s">
        <v>3814</v>
      </c>
      <c r="G315" s="40"/>
      <c r="H315" s="40"/>
      <c r="I315" s="144"/>
      <c r="J315" s="40"/>
      <c r="K315" s="40"/>
      <c r="L315" s="44"/>
      <c r="M315" s="231"/>
      <c r="N315" s="80"/>
      <c r="O315" s="80"/>
      <c r="P315" s="80"/>
      <c r="Q315" s="80"/>
      <c r="R315" s="80"/>
      <c r="S315" s="80"/>
      <c r="T315" s="81"/>
      <c r="AT315" s="18" t="s">
        <v>245</v>
      </c>
      <c r="AU315" s="18" t="s">
        <v>81</v>
      </c>
    </row>
    <row r="316" s="13" customFormat="1">
      <c r="B316" s="250"/>
      <c r="C316" s="251"/>
      <c r="D316" s="229" t="s">
        <v>249</v>
      </c>
      <c r="E316" s="252" t="s">
        <v>19</v>
      </c>
      <c r="F316" s="253" t="s">
        <v>3815</v>
      </c>
      <c r="G316" s="251"/>
      <c r="H316" s="252" t="s">
        <v>19</v>
      </c>
      <c r="I316" s="254"/>
      <c r="J316" s="251"/>
      <c r="K316" s="251"/>
      <c r="L316" s="255"/>
      <c r="M316" s="256"/>
      <c r="N316" s="257"/>
      <c r="O316" s="257"/>
      <c r="P316" s="257"/>
      <c r="Q316" s="257"/>
      <c r="R316" s="257"/>
      <c r="S316" s="257"/>
      <c r="T316" s="258"/>
      <c r="AT316" s="259" t="s">
        <v>249</v>
      </c>
      <c r="AU316" s="259" t="s">
        <v>81</v>
      </c>
      <c r="AV316" s="13" t="s">
        <v>79</v>
      </c>
      <c r="AW316" s="13" t="s">
        <v>33</v>
      </c>
      <c r="AX316" s="13" t="s">
        <v>72</v>
      </c>
      <c r="AY316" s="259" t="s">
        <v>236</v>
      </c>
    </row>
    <row r="317" s="12" customFormat="1">
      <c r="B317" s="233"/>
      <c r="C317" s="234"/>
      <c r="D317" s="229" t="s">
        <v>249</v>
      </c>
      <c r="E317" s="235" t="s">
        <v>19</v>
      </c>
      <c r="F317" s="236" t="s">
        <v>3816</v>
      </c>
      <c r="G317" s="234"/>
      <c r="H317" s="237">
        <v>79.900000000000006</v>
      </c>
      <c r="I317" s="238"/>
      <c r="J317" s="234"/>
      <c r="K317" s="234"/>
      <c r="L317" s="239"/>
      <c r="M317" s="240"/>
      <c r="N317" s="241"/>
      <c r="O317" s="241"/>
      <c r="P317" s="241"/>
      <c r="Q317" s="241"/>
      <c r="R317" s="241"/>
      <c r="S317" s="241"/>
      <c r="T317" s="242"/>
      <c r="AT317" s="243" t="s">
        <v>249</v>
      </c>
      <c r="AU317" s="243" t="s">
        <v>81</v>
      </c>
      <c r="AV317" s="12" t="s">
        <v>81</v>
      </c>
      <c r="AW317" s="12" t="s">
        <v>33</v>
      </c>
      <c r="AX317" s="12" t="s">
        <v>72</v>
      </c>
      <c r="AY317" s="243" t="s">
        <v>236</v>
      </c>
    </row>
    <row r="318" s="1" customFormat="1" ht="16.5" customHeight="1">
      <c r="B318" s="39"/>
      <c r="C318" s="217" t="s">
        <v>651</v>
      </c>
      <c r="D318" s="217" t="s">
        <v>238</v>
      </c>
      <c r="E318" s="218" t="s">
        <v>3811</v>
      </c>
      <c r="F318" s="219" t="s">
        <v>3812</v>
      </c>
      <c r="G318" s="220" t="s">
        <v>264</v>
      </c>
      <c r="H318" s="221">
        <v>35</v>
      </c>
      <c r="I318" s="222"/>
      <c r="J318" s="223">
        <f>ROUND(I318*H318,2)</f>
        <v>0</v>
      </c>
      <c r="K318" s="219" t="s">
        <v>242</v>
      </c>
      <c r="L318" s="44"/>
      <c r="M318" s="224" t="s">
        <v>19</v>
      </c>
      <c r="N318" s="225" t="s">
        <v>43</v>
      </c>
      <c r="O318" s="80"/>
      <c r="P318" s="226">
        <f>O318*H318</f>
        <v>0</v>
      </c>
      <c r="Q318" s="226">
        <v>0</v>
      </c>
      <c r="R318" s="226">
        <f>Q318*H318</f>
        <v>0</v>
      </c>
      <c r="S318" s="226">
        <v>0</v>
      </c>
      <c r="T318" s="227">
        <f>S318*H318</f>
        <v>0</v>
      </c>
      <c r="AR318" s="18" t="s">
        <v>243</v>
      </c>
      <c r="AT318" s="18" t="s">
        <v>238</v>
      </c>
      <c r="AU318" s="18" t="s">
        <v>81</v>
      </c>
      <c r="AY318" s="18" t="s">
        <v>236</v>
      </c>
      <c r="BE318" s="228">
        <f>IF(N318="základní",J318,0)</f>
        <v>0</v>
      </c>
      <c r="BF318" s="228">
        <f>IF(N318="snížená",J318,0)</f>
        <v>0</v>
      </c>
      <c r="BG318" s="228">
        <f>IF(N318="zákl. přenesená",J318,0)</f>
        <v>0</v>
      </c>
      <c r="BH318" s="228">
        <f>IF(N318="sníž. přenesená",J318,0)</f>
        <v>0</v>
      </c>
      <c r="BI318" s="228">
        <f>IF(N318="nulová",J318,0)</f>
        <v>0</v>
      </c>
      <c r="BJ318" s="18" t="s">
        <v>79</v>
      </c>
      <c r="BK318" s="228">
        <f>ROUND(I318*H318,2)</f>
        <v>0</v>
      </c>
      <c r="BL318" s="18" t="s">
        <v>243</v>
      </c>
      <c r="BM318" s="18" t="s">
        <v>3817</v>
      </c>
    </row>
    <row r="319" s="1" customFormat="1">
      <c r="B319" s="39"/>
      <c r="C319" s="40"/>
      <c r="D319" s="229" t="s">
        <v>245</v>
      </c>
      <c r="E319" s="40"/>
      <c r="F319" s="230" t="s">
        <v>3814</v>
      </c>
      <c r="G319" s="40"/>
      <c r="H319" s="40"/>
      <c r="I319" s="144"/>
      <c r="J319" s="40"/>
      <c r="K319" s="40"/>
      <c r="L319" s="44"/>
      <c r="M319" s="231"/>
      <c r="N319" s="80"/>
      <c r="O319" s="80"/>
      <c r="P319" s="80"/>
      <c r="Q319" s="80"/>
      <c r="R319" s="80"/>
      <c r="S319" s="80"/>
      <c r="T319" s="81"/>
      <c r="AT319" s="18" t="s">
        <v>245</v>
      </c>
      <c r="AU319" s="18" t="s">
        <v>81</v>
      </c>
    </row>
    <row r="320" s="13" customFormat="1">
      <c r="B320" s="250"/>
      <c r="C320" s="251"/>
      <c r="D320" s="229" t="s">
        <v>249</v>
      </c>
      <c r="E320" s="252" t="s">
        <v>19</v>
      </c>
      <c r="F320" s="253" t="s">
        <v>3818</v>
      </c>
      <c r="G320" s="251"/>
      <c r="H320" s="252" t="s">
        <v>19</v>
      </c>
      <c r="I320" s="254"/>
      <c r="J320" s="251"/>
      <c r="K320" s="251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249</v>
      </c>
      <c r="AU320" s="259" t="s">
        <v>81</v>
      </c>
      <c r="AV320" s="13" t="s">
        <v>79</v>
      </c>
      <c r="AW320" s="13" t="s">
        <v>33</v>
      </c>
      <c r="AX320" s="13" t="s">
        <v>72</v>
      </c>
      <c r="AY320" s="259" t="s">
        <v>236</v>
      </c>
    </row>
    <row r="321" s="12" customFormat="1">
      <c r="B321" s="233"/>
      <c r="C321" s="234"/>
      <c r="D321" s="229" t="s">
        <v>249</v>
      </c>
      <c r="E321" s="235" t="s">
        <v>19</v>
      </c>
      <c r="F321" s="236" t="s">
        <v>3819</v>
      </c>
      <c r="G321" s="234"/>
      <c r="H321" s="237">
        <v>35</v>
      </c>
      <c r="I321" s="238"/>
      <c r="J321" s="234"/>
      <c r="K321" s="234"/>
      <c r="L321" s="239"/>
      <c r="M321" s="240"/>
      <c r="N321" s="241"/>
      <c r="O321" s="241"/>
      <c r="P321" s="241"/>
      <c r="Q321" s="241"/>
      <c r="R321" s="241"/>
      <c r="S321" s="241"/>
      <c r="T321" s="242"/>
      <c r="AT321" s="243" t="s">
        <v>249</v>
      </c>
      <c r="AU321" s="243" t="s">
        <v>81</v>
      </c>
      <c r="AV321" s="12" t="s">
        <v>81</v>
      </c>
      <c r="AW321" s="12" t="s">
        <v>33</v>
      </c>
      <c r="AX321" s="12" t="s">
        <v>72</v>
      </c>
      <c r="AY321" s="243" t="s">
        <v>236</v>
      </c>
    </row>
    <row r="322" s="1" customFormat="1" ht="16.5" customHeight="1">
      <c r="B322" s="39"/>
      <c r="C322" s="217" t="s">
        <v>653</v>
      </c>
      <c r="D322" s="217" t="s">
        <v>238</v>
      </c>
      <c r="E322" s="218" t="s">
        <v>3820</v>
      </c>
      <c r="F322" s="219" t="s">
        <v>3821</v>
      </c>
      <c r="G322" s="220" t="s">
        <v>264</v>
      </c>
      <c r="H322" s="221">
        <v>626.60000000000002</v>
      </c>
      <c r="I322" s="222"/>
      <c r="J322" s="223">
        <f>ROUND(I322*H322,2)</f>
        <v>0</v>
      </c>
      <c r="K322" s="219" t="s">
        <v>242</v>
      </c>
      <c r="L322" s="44"/>
      <c r="M322" s="224" t="s">
        <v>19</v>
      </c>
      <c r="N322" s="225" t="s">
        <v>43</v>
      </c>
      <c r="O322" s="80"/>
      <c r="P322" s="226">
        <f>O322*H322</f>
        <v>0</v>
      </c>
      <c r="Q322" s="226">
        <v>0</v>
      </c>
      <c r="R322" s="226">
        <f>Q322*H322</f>
        <v>0</v>
      </c>
      <c r="S322" s="226">
        <v>0</v>
      </c>
      <c r="T322" s="227">
        <f>S322*H322</f>
        <v>0</v>
      </c>
      <c r="AR322" s="18" t="s">
        <v>243</v>
      </c>
      <c r="AT322" s="18" t="s">
        <v>238</v>
      </c>
      <c r="AU322" s="18" t="s">
        <v>81</v>
      </c>
      <c r="AY322" s="18" t="s">
        <v>236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79</v>
      </c>
      <c r="BK322" s="228">
        <f>ROUND(I322*H322,2)</f>
        <v>0</v>
      </c>
      <c r="BL322" s="18" t="s">
        <v>243</v>
      </c>
      <c r="BM322" s="18" t="s">
        <v>3822</v>
      </c>
    </row>
    <row r="323" s="1" customFormat="1">
      <c r="B323" s="39"/>
      <c r="C323" s="40"/>
      <c r="D323" s="229" t="s">
        <v>245</v>
      </c>
      <c r="E323" s="40"/>
      <c r="F323" s="230" t="s">
        <v>3823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245</v>
      </c>
      <c r="AU323" s="18" t="s">
        <v>81</v>
      </c>
    </row>
    <row r="324" s="13" customFormat="1">
      <c r="B324" s="250"/>
      <c r="C324" s="251"/>
      <c r="D324" s="229" t="s">
        <v>249</v>
      </c>
      <c r="E324" s="252" t="s">
        <v>19</v>
      </c>
      <c r="F324" s="253" t="s">
        <v>3824</v>
      </c>
      <c r="G324" s="251"/>
      <c r="H324" s="252" t="s">
        <v>19</v>
      </c>
      <c r="I324" s="254"/>
      <c r="J324" s="251"/>
      <c r="K324" s="251"/>
      <c r="L324" s="255"/>
      <c r="M324" s="256"/>
      <c r="N324" s="257"/>
      <c r="O324" s="257"/>
      <c r="P324" s="257"/>
      <c r="Q324" s="257"/>
      <c r="R324" s="257"/>
      <c r="S324" s="257"/>
      <c r="T324" s="258"/>
      <c r="AT324" s="259" t="s">
        <v>249</v>
      </c>
      <c r="AU324" s="259" t="s">
        <v>81</v>
      </c>
      <c r="AV324" s="13" t="s">
        <v>79</v>
      </c>
      <c r="AW324" s="13" t="s">
        <v>33</v>
      </c>
      <c r="AX324" s="13" t="s">
        <v>72</v>
      </c>
      <c r="AY324" s="259" t="s">
        <v>236</v>
      </c>
    </row>
    <row r="325" s="12" customFormat="1">
      <c r="B325" s="233"/>
      <c r="C325" s="234"/>
      <c r="D325" s="229" t="s">
        <v>249</v>
      </c>
      <c r="E325" s="235" t="s">
        <v>19</v>
      </c>
      <c r="F325" s="236" t="s">
        <v>3825</v>
      </c>
      <c r="G325" s="234"/>
      <c r="H325" s="237">
        <v>626.60000000000002</v>
      </c>
      <c r="I325" s="238"/>
      <c r="J325" s="234"/>
      <c r="K325" s="234"/>
      <c r="L325" s="239"/>
      <c r="M325" s="240"/>
      <c r="N325" s="241"/>
      <c r="O325" s="241"/>
      <c r="P325" s="241"/>
      <c r="Q325" s="241"/>
      <c r="R325" s="241"/>
      <c r="S325" s="241"/>
      <c r="T325" s="242"/>
      <c r="AT325" s="243" t="s">
        <v>249</v>
      </c>
      <c r="AU325" s="243" t="s">
        <v>81</v>
      </c>
      <c r="AV325" s="12" t="s">
        <v>81</v>
      </c>
      <c r="AW325" s="12" t="s">
        <v>33</v>
      </c>
      <c r="AX325" s="12" t="s">
        <v>72</v>
      </c>
      <c r="AY325" s="243" t="s">
        <v>236</v>
      </c>
    </row>
    <row r="326" s="1" customFormat="1" ht="16.5" customHeight="1">
      <c r="B326" s="39"/>
      <c r="C326" s="217" t="s">
        <v>655</v>
      </c>
      <c r="D326" s="217" t="s">
        <v>238</v>
      </c>
      <c r="E326" s="218" t="s">
        <v>3826</v>
      </c>
      <c r="F326" s="219" t="s">
        <v>3827</v>
      </c>
      <c r="G326" s="220" t="s">
        <v>264</v>
      </c>
      <c r="H326" s="221">
        <v>193.07499999999999</v>
      </c>
      <c r="I326" s="222"/>
      <c r="J326" s="223">
        <f>ROUND(I326*H326,2)</f>
        <v>0</v>
      </c>
      <c r="K326" s="219" t="s">
        <v>242</v>
      </c>
      <c r="L326" s="44"/>
      <c r="M326" s="224" t="s">
        <v>19</v>
      </c>
      <c r="N326" s="225" t="s">
        <v>43</v>
      </c>
      <c r="O326" s="80"/>
      <c r="P326" s="226">
        <f>O326*H326</f>
        <v>0</v>
      </c>
      <c r="Q326" s="226">
        <v>0</v>
      </c>
      <c r="R326" s="226">
        <f>Q326*H326</f>
        <v>0</v>
      </c>
      <c r="S326" s="226">
        <v>0</v>
      </c>
      <c r="T326" s="227">
        <f>S326*H326</f>
        <v>0</v>
      </c>
      <c r="AR326" s="18" t="s">
        <v>243</v>
      </c>
      <c r="AT326" s="18" t="s">
        <v>238</v>
      </c>
      <c r="AU326" s="18" t="s">
        <v>81</v>
      </c>
      <c r="AY326" s="18" t="s">
        <v>236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79</v>
      </c>
      <c r="BK326" s="228">
        <f>ROUND(I326*H326,2)</f>
        <v>0</v>
      </c>
      <c r="BL326" s="18" t="s">
        <v>243</v>
      </c>
      <c r="BM326" s="18" t="s">
        <v>3828</v>
      </c>
    </row>
    <row r="327" s="1" customFormat="1">
      <c r="B327" s="39"/>
      <c r="C327" s="40"/>
      <c r="D327" s="229" t="s">
        <v>245</v>
      </c>
      <c r="E327" s="40"/>
      <c r="F327" s="230" t="s">
        <v>3829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245</v>
      </c>
      <c r="AU327" s="18" t="s">
        <v>81</v>
      </c>
    </row>
    <row r="328" s="13" customFormat="1">
      <c r="B328" s="250"/>
      <c r="C328" s="251"/>
      <c r="D328" s="229" t="s">
        <v>249</v>
      </c>
      <c r="E328" s="252" t="s">
        <v>19</v>
      </c>
      <c r="F328" s="253" t="s">
        <v>3815</v>
      </c>
      <c r="G328" s="251"/>
      <c r="H328" s="252" t="s">
        <v>19</v>
      </c>
      <c r="I328" s="254"/>
      <c r="J328" s="251"/>
      <c r="K328" s="251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249</v>
      </c>
      <c r="AU328" s="259" t="s">
        <v>81</v>
      </c>
      <c r="AV328" s="13" t="s">
        <v>79</v>
      </c>
      <c r="AW328" s="13" t="s">
        <v>33</v>
      </c>
      <c r="AX328" s="13" t="s">
        <v>72</v>
      </c>
      <c r="AY328" s="259" t="s">
        <v>236</v>
      </c>
    </row>
    <row r="329" s="12" customFormat="1">
      <c r="B329" s="233"/>
      <c r="C329" s="234"/>
      <c r="D329" s="229" t="s">
        <v>249</v>
      </c>
      <c r="E329" s="235" t="s">
        <v>19</v>
      </c>
      <c r="F329" s="236" t="s">
        <v>3830</v>
      </c>
      <c r="G329" s="234"/>
      <c r="H329" s="237">
        <v>79.900000000000006</v>
      </c>
      <c r="I329" s="238"/>
      <c r="J329" s="234"/>
      <c r="K329" s="234"/>
      <c r="L329" s="239"/>
      <c r="M329" s="240"/>
      <c r="N329" s="241"/>
      <c r="O329" s="241"/>
      <c r="P329" s="241"/>
      <c r="Q329" s="241"/>
      <c r="R329" s="241"/>
      <c r="S329" s="241"/>
      <c r="T329" s="242"/>
      <c r="AT329" s="243" t="s">
        <v>249</v>
      </c>
      <c r="AU329" s="243" t="s">
        <v>81</v>
      </c>
      <c r="AV329" s="12" t="s">
        <v>81</v>
      </c>
      <c r="AW329" s="12" t="s">
        <v>33</v>
      </c>
      <c r="AX329" s="12" t="s">
        <v>72</v>
      </c>
      <c r="AY329" s="243" t="s">
        <v>236</v>
      </c>
    </row>
    <row r="330" s="13" customFormat="1">
      <c r="B330" s="250"/>
      <c r="C330" s="251"/>
      <c r="D330" s="229" t="s">
        <v>249</v>
      </c>
      <c r="E330" s="252" t="s">
        <v>19</v>
      </c>
      <c r="F330" s="253" t="s">
        <v>3831</v>
      </c>
      <c r="G330" s="251"/>
      <c r="H330" s="252" t="s">
        <v>19</v>
      </c>
      <c r="I330" s="254"/>
      <c r="J330" s="251"/>
      <c r="K330" s="251"/>
      <c r="L330" s="255"/>
      <c r="M330" s="256"/>
      <c r="N330" s="257"/>
      <c r="O330" s="257"/>
      <c r="P330" s="257"/>
      <c r="Q330" s="257"/>
      <c r="R330" s="257"/>
      <c r="S330" s="257"/>
      <c r="T330" s="258"/>
      <c r="AT330" s="259" t="s">
        <v>249</v>
      </c>
      <c r="AU330" s="259" t="s">
        <v>81</v>
      </c>
      <c r="AV330" s="13" t="s">
        <v>79</v>
      </c>
      <c r="AW330" s="13" t="s">
        <v>33</v>
      </c>
      <c r="AX330" s="13" t="s">
        <v>72</v>
      </c>
      <c r="AY330" s="259" t="s">
        <v>236</v>
      </c>
    </row>
    <row r="331" s="12" customFormat="1">
      <c r="B331" s="233"/>
      <c r="C331" s="234"/>
      <c r="D331" s="229" t="s">
        <v>249</v>
      </c>
      <c r="E331" s="235" t="s">
        <v>19</v>
      </c>
      <c r="F331" s="236" t="s">
        <v>3832</v>
      </c>
      <c r="G331" s="234"/>
      <c r="H331" s="237">
        <v>106.90000000000001</v>
      </c>
      <c r="I331" s="238"/>
      <c r="J331" s="234"/>
      <c r="K331" s="234"/>
      <c r="L331" s="239"/>
      <c r="M331" s="240"/>
      <c r="N331" s="241"/>
      <c r="O331" s="241"/>
      <c r="P331" s="241"/>
      <c r="Q331" s="241"/>
      <c r="R331" s="241"/>
      <c r="S331" s="241"/>
      <c r="T331" s="242"/>
      <c r="AT331" s="243" t="s">
        <v>249</v>
      </c>
      <c r="AU331" s="243" t="s">
        <v>81</v>
      </c>
      <c r="AV331" s="12" t="s">
        <v>81</v>
      </c>
      <c r="AW331" s="12" t="s">
        <v>33</v>
      </c>
      <c r="AX331" s="12" t="s">
        <v>72</v>
      </c>
      <c r="AY331" s="243" t="s">
        <v>236</v>
      </c>
    </row>
    <row r="332" s="13" customFormat="1">
      <c r="B332" s="250"/>
      <c r="C332" s="251"/>
      <c r="D332" s="229" t="s">
        <v>249</v>
      </c>
      <c r="E332" s="252" t="s">
        <v>19</v>
      </c>
      <c r="F332" s="253" t="s">
        <v>3592</v>
      </c>
      <c r="G332" s="251"/>
      <c r="H332" s="252" t="s">
        <v>19</v>
      </c>
      <c r="I332" s="254"/>
      <c r="J332" s="251"/>
      <c r="K332" s="251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249</v>
      </c>
      <c r="AU332" s="259" t="s">
        <v>81</v>
      </c>
      <c r="AV332" s="13" t="s">
        <v>79</v>
      </c>
      <c r="AW332" s="13" t="s">
        <v>33</v>
      </c>
      <c r="AX332" s="13" t="s">
        <v>72</v>
      </c>
      <c r="AY332" s="259" t="s">
        <v>236</v>
      </c>
    </row>
    <row r="333" s="12" customFormat="1">
      <c r="B333" s="233"/>
      <c r="C333" s="234"/>
      <c r="D333" s="229" t="s">
        <v>249</v>
      </c>
      <c r="E333" s="235" t="s">
        <v>19</v>
      </c>
      <c r="F333" s="236" t="s">
        <v>3833</v>
      </c>
      <c r="G333" s="234"/>
      <c r="H333" s="237">
        <v>6.2750000000000004</v>
      </c>
      <c r="I333" s="238"/>
      <c r="J333" s="234"/>
      <c r="K333" s="234"/>
      <c r="L333" s="239"/>
      <c r="M333" s="240"/>
      <c r="N333" s="241"/>
      <c r="O333" s="241"/>
      <c r="P333" s="241"/>
      <c r="Q333" s="241"/>
      <c r="R333" s="241"/>
      <c r="S333" s="241"/>
      <c r="T333" s="242"/>
      <c r="AT333" s="243" t="s">
        <v>249</v>
      </c>
      <c r="AU333" s="243" t="s">
        <v>81</v>
      </c>
      <c r="AV333" s="12" t="s">
        <v>81</v>
      </c>
      <c r="AW333" s="12" t="s">
        <v>33</v>
      </c>
      <c r="AX333" s="12" t="s">
        <v>72</v>
      </c>
      <c r="AY333" s="243" t="s">
        <v>236</v>
      </c>
    </row>
    <row r="334" s="1" customFormat="1" ht="16.5" customHeight="1">
      <c r="B334" s="39"/>
      <c r="C334" s="217" t="s">
        <v>664</v>
      </c>
      <c r="D334" s="217" t="s">
        <v>238</v>
      </c>
      <c r="E334" s="218" t="s">
        <v>3834</v>
      </c>
      <c r="F334" s="219" t="s">
        <v>3835</v>
      </c>
      <c r="G334" s="220" t="s">
        <v>264</v>
      </c>
      <c r="H334" s="221">
        <v>566.29999999999995</v>
      </c>
      <c r="I334" s="222"/>
      <c r="J334" s="223">
        <f>ROUND(I334*H334,2)</f>
        <v>0</v>
      </c>
      <c r="K334" s="219" t="s">
        <v>242</v>
      </c>
      <c r="L334" s="44"/>
      <c r="M334" s="224" t="s">
        <v>19</v>
      </c>
      <c r="N334" s="225" t="s">
        <v>43</v>
      </c>
      <c r="O334" s="80"/>
      <c r="P334" s="226">
        <f>O334*H334</f>
        <v>0</v>
      </c>
      <c r="Q334" s="226">
        <v>0</v>
      </c>
      <c r="R334" s="226">
        <f>Q334*H334</f>
        <v>0</v>
      </c>
      <c r="S334" s="226">
        <v>0</v>
      </c>
      <c r="T334" s="227">
        <f>S334*H334</f>
        <v>0</v>
      </c>
      <c r="AR334" s="18" t="s">
        <v>243</v>
      </c>
      <c r="AT334" s="18" t="s">
        <v>238</v>
      </c>
      <c r="AU334" s="18" t="s">
        <v>81</v>
      </c>
      <c r="AY334" s="18" t="s">
        <v>236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8" t="s">
        <v>79</v>
      </c>
      <c r="BK334" s="228">
        <f>ROUND(I334*H334,2)</f>
        <v>0</v>
      </c>
      <c r="BL334" s="18" t="s">
        <v>243</v>
      </c>
      <c r="BM334" s="18" t="s">
        <v>3836</v>
      </c>
    </row>
    <row r="335" s="1" customFormat="1">
      <c r="B335" s="39"/>
      <c r="C335" s="40"/>
      <c r="D335" s="229" t="s">
        <v>245</v>
      </c>
      <c r="E335" s="40"/>
      <c r="F335" s="230" t="s">
        <v>3837</v>
      </c>
      <c r="G335" s="40"/>
      <c r="H335" s="40"/>
      <c r="I335" s="144"/>
      <c r="J335" s="40"/>
      <c r="K335" s="40"/>
      <c r="L335" s="44"/>
      <c r="M335" s="231"/>
      <c r="N335" s="80"/>
      <c r="O335" s="80"/>
      <c r="P335" s="80"/>
      <c r="Q335" s="80"/>
      <c r="R335" s="80"/>
      <c r="S335" s="80"/>
      <c r="T335" s="81"/>
      <c r="AT335" s="18" t="s">
        <v>245</v>
      </c>
      <c r="AU335" s="18" t="s">
        <v>81</v>
      </c>
    </row>
    <row r="336" s="13" customFormat="1">
      <c r="B336" s="250"/>
      <c r="C336" s="251"/>
      <c r="D336" s="229" t="s">
        <v>249</v>
      </c>
      <c r="E336" s="252" t="s">
        <v>19</v>
      </c>
      <c r="F336" s="253" t="s">
        <v>3824</v>
      </c>
      <c r="G336" s="251"/>
      <c r="H336" s="252" t="s">
        <v>19</v>
      </c>
      <c r="I336" s="254"/>
      <c r="J336" s="251"/>
      <c r="K336" s="251"/>
      <c r="L336" s="255"/>
      <c r="M336" s="256"/>
      <c r="N336" s="257"/>
      <c r="O336" s="257"/>
      <c r="P336" s="257"/>
      <c r="Q336" s="257"/>
      <c r="R336" s="257"/>
      <c r="S336" s="257"/>
      <c r="T336" s="258"/>
      <c r="AT336" s="259" t="s">
        <v>249</v>
      </c>
      <c r="AU336" s="259" t="s">
        <v>81</v>
      </c>
      <c r="AV336" s="13" t="s">
        <v>79</v>
      </c>
      <c r="AW336" s="13" t="s">
        <v>33</v>
      </c>
      <c r="AX336" s="13" t="s">
        <v>72</v>
      </c>
      <c r="AY336" s="259" t="s">
        <v>236</v>
      </c>
    </row>
    <row r="337" s="12" customFormat="1">
      <c r="B337" s="233"/>
      <c r="C337" s="234"/>
      <c r="D337" s="229" t="s">
        <v>249</v>
      </c>
      <c r="E337" s="235" t="s">
        <v>19</v>
      </c>
      <c r="F337" s="236" t="s">
        <v>3838</v>
      </c>
      <c r="G337" s="234"/>
      <c r="H337" s="237">
        <v>566.29999999999995</v>
      </c>
      <c r="I337" s="238"/>
      <c r="J337" s="234"/>
      <c r="K337" s="234"/>
      <c r="L337" s="239"/>
      <c r="M337" s="240"/>
      <c r="N337" s="241"/>
      <c r="O337" s="241"/>
      <c r="P337" s="241"/>
      <c r="Q337" s="241"/>
      <c r="R337" s="241"/>
      <c r="S337" s="241"/>
      <c r="T337" s="242"/>
      <c r="AT337" s="243" t="s">
        <v>249</v>
      </c>
      <c r="AU337" s="243" t="s">
        <v>81</v>
      </c>
      <c r="AV337" s="12" t="s">
        <v>81</v>
      </c>
      <c r="AW337" s="12" t="s">
        <v>33</v>
      </c>
      <c r="AX337" s="12" t="s">
        <v>72</v>
      </c>
      <c r="AY337" s="243" t="s">
        <v>236</v>
      </c>
    </row>
    <row r="338" s="1" customFormat="1" ht="16.5" customHeight="1">
      <c r="B338" s="39"/>
      <c r="C338" s="217" t="s">
        <v>1204</v>
      </c>
      <c r="D338" s="217" t="s">
        <v>238</v>
      </c>
      <c r="E338" s="218" t="s">
        <v>3839</v>
      </c>
      <c r="F338" s="219" t="s">
        <v>3840</v>
      </c>
      <c r="G338" s="220" t="s">
        <v>264</v>
      </c>
      <c r="H338" s="221">
        <v>19.25</v>
      </c>
      <c r="I338" s="222"/>
      <c r="J338" s="223">
        <f>ROUND(I338*H338,2)</f>
        <v>0</v>
      </c>
      <c r="K338" s="219" t="s">
        <v>242</v>
      </c>
      <c r="L338" s="44"/>
      <c r="M338" s="224" t="s">
        <v>19</v>
      </c>
      <c r="N338" s="225" t="s">
        <v>43</v>
      </c>
      <c r="O338" s="80"/>
      <c r="P338" s="226">
        <f>O338*H338</f>
        <v>0</v>
      </c>
      <c r="Q338" s="226">
        <v>0.25008000000000002</v>
      </c>
      <c r="R338" s="226">
        <f>Q338*H338</f>
        <v>4.8140400000000003</v>
      </c>
      <c r="S338" s="226">
        <v>0</v>
      </c>
      <c r="T338" s="227">
        <f>S338*H338</f>
        <v>0</v>
      </c>
      <c r="AR338" s="18" t="s">
        <v>243</v>
      </c>
      <c r="AT338" s="18" t="s">
        <v>238</v>
      </c>
      <c r="AU338" s="18" t="s">
        <v>81</v>
      </c>
      <c r="AY338" s="18" t="s">
        <v>236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79</v>
      </c>
      <c r="BK338" s="228">
        <f>ROUND(I338*H338,2)</f>
        <v>0</v>
      </c>
      <c r="BL338" s="18" t="s">
        <v>243</v>
      </c>
      <c r="BM338" s="18" t="s">
        <v>3841</v>
      </c>
    </row>
    <row r="339" s="1" customFormat="1">
      <c r="B339" s="39"/>
      <c r="C339" s="40"/>
      <c r="D339" s="229" t="s">
        <v>245</v>
      </c>
      <c r="E339" s="40"/>
      <c r="F339" s="230" t="s">
        <v>3842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245</v>
      </c>
      <c r="AU339" s="18" t="s">
        <v>81</v>
      </c>
    </row>
    <row r="340" s="12" customFormat="1">
      <c r="B340" s="233"/>
      <c r="C340" s="234"/>
      <c r="D340" s="229" t="s">
        <v>249</v>
      </c>
      <c r="E340" s="235" t="s">
        <v>19</v>
      </c>
      <c r="F340" s="236" t="s">
        <v>3843</v>
      </c>
      <c r="G340" s="234"/>
      <c r="H340" s="237">
        <v>18</v>
      </c>
      <c r="I340" s="238"/>
      <c r="J340" s="234"/>
      <c r="K340" s="234"/>
      <c r="L340" s="239"/>
      <c r="M340" s="240"/>
      <c r="N340" s="241"/>
      <c r="O340" s="241"/>
      <c r="P340" s="241"/>
      <c r="Q340" s="241"/>
      <c r="R340" s="241"/>
      <c r="S340" s="241"/>
      <c r="T340" s="242"/>
      <c r="AT340" s="243" t="s">
        <v>249</v>
      </c>
      <c r="AU340" s="243" t="s">
        <v>81</v>
      </c>
      <c r="AV340" s="12" t="s">
        <v>81</v>
      </c>
      <c r="AW340" s="12" t="s">
        <v>33</v>
      </c>
      <c r="AX340" s="12" t="s">
        <v>72</v>
      </c>
      <c r="AY340" s="243" t="s">
        <v>236</v>
      </c>
    </row>
    <row r="341" s="12" customFormat="1">
      <c r="B341" s="233"/>
      <c r="C341" s="234"/>
      <c r="D341" s="229" t="s">
        <v>249</v>
      </c>
      <c r="E341" s="235" t="s">
        <v>19</v>
      </c>
      <c r="F341" s="236" t="s">
        <v>3844</v>
      </c>
      <c r="G341" s="234"/>
      <c r="H341" s="237">
        <v>1.25</v>
      </c>
      <c r="I341" s="238"/>
      <c r="J341" s="234"/>
      <c r="K341" s="234"/>
      <c r="L341" s="239"/>
      <c r="M341" s="240"/>
      <c r="N341" s="241"/>
      <c r="O341" s="241"/>
      <c r="P341" s="241"/>
      <c r="Q341" s="241"/>
      <c r="R341" s="241"/>
      <c r="S341" s="241"/>
      <c r="T341" s="242"/>
      <c r="AT341" s="243" t="s">
        <v>249</v>
      </c>
      <c r="AU341" s="243" t="s">
        <v>81</v>
      </c>
      <c r="AV341" s="12" t="s">
        <v>81</v>
      </c>
      <c r="AW341" s="12" t="s">
        <v>33</v>
      </c>
      <c r="AX341" s="12" t="s">
        <v>72</v>
      </c>
      <c r="AY341" s="243" t="s">
        <v>236</v>
      </c>
    </row>
    <row r="342" s="1" customFormat="1" ht="16.5" customHeight="1">
      <c r="B342" s="39"/>
      <c r="C342" s="217" t="s">
        <v>1027</v>
      </c>
      <c r="D342" s="217" t="s">
        <v>238</v>
      </c>
      <c r="E342" s="218" t="s">
        <v>3845</v>
      </c>
      <c r="F342" s="219" t="s">
        <v>3846</v>
      </c>
      <c r="G342" s="220" t="s">
        <v>264</v>
      </c>
      <c r="H342" s="221">
        <v>79.900000000000006</v>
      </c>
      <c r="I342" s="222"/>
      <c r="J342" s="223">
        <f>ROUND(I342*H342,2)</f>
        <v>0</v>
      </c>
      <c r="K342" s="219" t="s">
        <v>242</v>
      </c>
      <c r="L342" s="44"/>
      <c r="M342" s="224" t="s">
        <v>19</v>
      </c>
      <c r="N342" s="225" t="s">
        <v>43</v>
      </c>
      <c r="O342" s="80"/>
      <c r="P342" s="226">
        <f>O342*H342</f>
        <v>0</v>
      </c>
      <c r="Q342" s="226">
        <v>0</v>
      </c>
      <c r="R342" s="226">
        <f>Q342*H342</f>
        <v>0</v>
      </c>
      <c r="S342" s="226">
        <v>0</v>
      </c>
      <c r="T342" s="227">
        <f>S342*H342</f>
        <v>0</v>
      </c>
      <c r="AR342" s="18" t="s">
        <v>243</v>
      </c>
      <c r="AT342" s="18" t="s">
        <v>238</v>
      </c>
      <c r="AU342" s="18" t="s">
        <v>81</v>
      </c>
      <c r="AY342" s="18" t="s">
        <v>236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8" t="s">
        <v>79</v>
      </c>
      <c r="BK342" s="228">
        <f>ROUND(I342*H342,2)</f>
        <v>0</v>
      </c>
      <c r="BL342" s="18" t="s">
        <v>243</v>
      </c>
      <c r="BM342" s="18" t="s">
        <v>3847</v>
      </c>
    </row>
    <row r="343" s="1" customFormat="1">
      <c r="B343" s="39"/>
      <c r="C343" s="40"/>
      <c r="D343" s="229" t="s">
        <v>245</v>
      </c>
      <c r="E343" s="40"/>
      <c r="F343" s="230" t="s">
        <v>3848</v>
      </c>
      <c r="G343" s="40"/>
      <c r="H343" s="40"/>
      <c r="I343" s="144"/>
      <c r="J343" s="40"/>
      <c r="K343" s="40"/>
      <c r="L343" s="44"/>
      <c r="M343" s="231"/>
      <c r="N343" s="80"/>
      <c r="O343" s="80"/>
      <c r="P343" s="80"/>
      <c r="Q343" s="80"/>
      <c r="R343" s="80"/>
      <c r="S343" s="80"/>
      <c r="T343" s="81"/>
      <c r="AT343" s="18" t="s">
        <v>245</v>
      </c>
      <c r="AU343" s="18" t="s">
        <v>81</v>
      </c>
    </row>
    <row r="344" s="13" customFormat="1">
      <c r="B344" s="250"/>
      <c r="C344" s="251"/>
      <c r="D344" s="229" t="s">
        <v>249</v>
      </c>
      <c r="E344" s="252" t="s">
        <v>19</v>
      </c>
      <c r="F344" s="253" t="s">
        <v>3815</v>
      </c>
      <c r="G344" s="251"/>
      <c r="H344" s="252" t="s">
        <v>19</v>
      </c>
      <c r="I344" s="254"/>
      <c r="J344" s="251"/>
      <c r="K344" s="251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249</v>
      </c>
      <c r="AU344" s="259" t="s">
        <v>81</v>
      </c>
      <c r="AV344" s="13" t="s">
        <v>79</v>
      </c>
      <c r="AW344" s="13" t="s">
        <v>33</v>
      </c>
      <c r="AX344" s="13" t="s">
        <v>72</v>
      </c>
      <c r="AY344" s="259" t="s">
        <v>236</v>
      </c>
    </row>
    <row r="345" s="12" customFormat="1">
      <c r="B345" s="233"/>
      <c r="C345" s="234"/>
      <c r="D345" s="229" t="s">
        <v>249</v>
      </c>
      <c r="E345" s="235" t="s">
        <v>19</v>
      </c>
      <c r="F345" s="236" t="s">
        <v>3849</v>
      </c>
      <c r="G345" s="234"/>
      <c r="H345" s="237">
        <v>79.900000000000006</v>
      </c>
      <c r="I345" s="238"/>
      <c r="J345" s="234"/>
      <c r="K345" s="234"/>
      <c r="L345" s="239"/>
      <c r="M345" s="240"/>
      <c r="N345" s="241"/>
      <c r="O345" s="241"/>
      <c r="P345" s="241"/>
      <c r="Q345" s="241"/>
      <c r="R345" s="241"/>
      <c r="S345" s="241"/>
      <c r="T345" s="242"/>
      <c r="AT345" s="243" t="s">
        <v>249</v>
      </c>
      <c r="AU345" s="243" t="s">
        <v>81</v>
      </c>
      <c r="AV345" s="12" t="s">
        <v>81</v>
      </c>
      <c r="AW345" s="12" t="s">
        <v>33</v>
      </c>
      <c r="AX345" s="12" t="s">
        <v>72</v>
      </c>
      <c r="AY345" s="243" t="s">
        <v>236</v>
      </c>
    </row>
    <row r="346" s="1" customFormat="1" ht="16.5" customHeight="1">
      <c r="B346" s="39"/>
      <c r="C346" s="217" t="s">
        <v>1211</v>
      </c>
      <c r="D346" s="217" t="s">
        <v>238</v>
      </c>
      <c r="E346" s="218" t="s">
        <v>3850</v>
      </c>
      <c r="F346" s="219" t="s">
        <v>3851</v>
      </c>
      <c r="G346" s="220" t="s">
        <v>264</v>
      </c>
      <c r="H346" s="221">
        <v>566.29999999999995</v>
      </c>
      <c r="I346" s="222"/>
      <c r="J346" s="223">
        <f>ROUND(I346*H346,2)</f>
        <v>0</v>
      </c>
      <c r="K346" s="219" t="s">
        <v>242</v>
      </c>
      <c r="L346" s="44"/>
      <c r="M346" s="224" t="s">
        <v>19</v>
      </c>
      <c r="N346" s="225" t="s">
        <v>43</v>
      </c>
      <c r="O346" s="80"/>
      <c r="P346" s="226">
        <f>O346*H346</f>
        <v>0</v>
      </c>
      <c r="Q346" s="226">
        <v>0</v>
      </c>
      <c r="R346" s="226">
        <f>Q346*H346</f>
        <v>0</v>
      </c>
      <c r="S346" s="226">
        <v>0</v>
      </c>
      <c r="T346" s="227">
        <f>S346*H346</f>
        <v>0</v>
      </c>
      <c r="AR346" s="18" t="s">
        <v>243</v>
      </c>
      <c r="AT346" s="18" t="s">
        <v>238</v>
      </c>
      <c r="AU346" s="18" t="s">
        <v>81</v>
      </c>
      <c r="AY346" s="18" t="s">
        <v>236</v>
      </c>
      <c r="BE346" s="228">
        <f>IF(N346="základní",J346,0)</f>
        <v>0</v>
      </c>
      <c r="BF346" s="228">
        <f>IF(N346="snížená",J346,0)</f>
        <v>0</v>
      </c>
      <c r="BG346" s="228">
        <f>IF(N346="zákl. přenesená",J346,0)</f>
        <v>0</v>
      </c>
      <c r="BH346" s="228">
        <f>IF(N346="sníž. přenesená",J346,0)</f>
        <v>0</v>
      </c>
      <c r="BI346" s="228">
        <f>IF(N346="nulová",J346,0)</f>
        <v>0</v>
      </c>
      <c r="BJ346" s="18" t="s">
        <v>79</v>
      </c>
      <c r="BK346" s="228">
        <f>ROUND(I346*H346,2)</f>
        <v>0</v>
      </c>
      <c r="BL346" s="18" t="s">
        <v>243</v>
      </c>
      <c r="BM346" s="18" t="s">
        <v>3852</v>
      </c>
    </row>
    <row r="347" s="1" customFormat="1">
      <c r="B347" s="39"/>
      <c r="C347" s="40"/>
      <c r="D347" s="229" t="s">
        <v>245</v>
      </c>
      <c r="E347" s="40"/>
      <c r="F347" s="230" t="s">
        <v>3853</v>
      </c>
      <c r="G347" s="40"/>
      <c r="H347" s="40"/>
      <c r="I347" s="144"/>
      <c r="J347" s="40"/>
      <c r="K347" s="40"/>
      <c r="L347" s="44"/>
      <c r="M347" s="231"/>
      <c r="N347" s="80"/>
      <c r="O347" s="80"/>
      <c r="P347" s="80"/>
      <c r="Q347" s="80"/>
      <c r="R347" s="80"/>
      <c r="S347" s="80"/>
      <c r="T347" s="81"/>
      <c r="AT347" s="18" t="s">
        <v>245</v>
      </c>
      <c r="AU347" s="18" t="s">
        <v>81</v>
      </c>
    </row>
    <row r="348" s="13" customFormat="1">
      <c r="B348" s="250"/>
      <c r="C348" s="251"/>
      <c r="D348" s="229" t="s">
        <v>249</v>
      </c>
      <c r="E348" s="252" t="s">
        <v>19</v>
      </c>
      <c r="F348" s="253" t="s">
        <v>3824</v>
      </c>
      <c r="G348" s="251"/>
      <c r="H348" s="252" t="s">
        <v>19</v>
      </c>
      <c r="I348" s="254"/>
      <c r="J348" s="251"/>
      <c r="K348" s="251"/>
      <c r="L348" s="255"/>
      <c r="M348" s="256"/>
      <c r="N348" s="257"/>
      <c r="O348" s="257"/>
      <c r="P348" s="257"/>
      <c r="Q348" s="257"/>
      <c r="R348" s="257"/>
      <c r="S348" s="257"/>
      <c r="T348" s="258"/>
      <c r="AT348" s="259" t="s">
        <v>249</v>
      </c>
      <c r="AU348" s="259" t="s">
        <v>81</v>
      </c>
      <c r="AV348" s="13" t="s">
        <v>79</v>
      </c>
      <c r="AW348" s="13" t="s">
        <v>33</v>
      </c>
      <c r="AX348" s="13" t="s">
        <v>72</v>
      </c>
      <c r="AY348" s="259" t="s">
        <v>236</v>
      </c>
    </row>
    <row r="349" s="12" customFormat="1">
      <c r="B349" s="233"/>
      <c r="C349" s="234"/>
      <c r="D349" s="229" t="s">
        <v>249</v>
      </c>
      <c r="E349" s="235" t="s">
        <v>19</v>
      </c>
      <c r="F349" s="236" t="s">
        <v>3854</v>
      </c>
      <c r="G349" s="234"/>
      <c r="H349" s="237">
        <v>566.29999999999995</v>
      </c>
      <c r="I349" s="238"/>
      <c r="J349" s="234"/>
      <c r="K349" s="234"/>
      <c r="L349" s="239"/>
      <c r="M349" s="240"/>
      <c r="N349" s="241"/>
      <c r="O349" s="241"/>
      <c r="P349" s="241"/>
      <c r="Q349" s="241"/>
      <c r="R349" s="241"/>
      <c r="S349" s="241"/>
      <c r="T349" s="242"/>
      <c r="AT349" s="243" t="s">
        <v>249</v>
      </c>
      <c r="AU349" s="243" t="s">
        <v>81</v>
      </c>
      <c r="AV349" s="12" t="s">
        <v>81</v>
      </c>
      <c r="AW349" s="12" t="s">
        <v>33</v>
      </c>
      <c r="AX349" s="12" t="s">
        <v>72</v>
      </c>
      <c r="AY349" s="243" t="s">
        <v>236</v>
      </c>
    </row>
    <row r="350" s="1" customFormat="1" ht="16.5" customHeight="1">
      <c r="B350" s="39"/>
      <c r="C350" s="217" t="s">
        <v>687</v>
      </c>
      <c r="D350" s="217" t="s">
        <v>238</v>
      </c>
      <c r="E350" s="218" t="s">
        <v>3072</v>
      </c>
      <c r="F350" s="219" t="s">
        <v>3073</v>
      </c>
      <c r="G350" s="220" t="s">
        <v>264</v>
      </c>
      <c r="H350" s="221">
        <v>139.19999999999999</v>
      </c>
      <c r="I350" s="222"/>
      <c r="J350" s="223">
        <f>ROUND(I350*H350,2)</f>
        <v>0</v>
      </c>
      <c r="K350" s="219" t="s">
        <v>242</v>
      </c>
      <c r="L350" s="44"/>
      <c r="M350" s="224" t="s">
        <v>19</v>
      </c>
      <c r="N350" s="225" t="s">
        <v>43</v>
      </c>
      <c r="O350" s="80"/>
      <c r="P350" s="226">
        <f>O350*H350</f>
        <v>0</v>
      </c>
      <c r="Q350" s="226">
        <v>0.27799000000000001</v>
      </c>
      <c r="R350" s="226">
        <f>Q350*H350</f>
        <v>38.696207999999999</v>
      </c>
      <c r="S350" s="226">
        <v>0</v>
      </c>
      <c r="T350" s="227">
        <f>S350*H350</f>
        <v>0</v>
      </c>
      <c r="AR350" s="18" t="s">
        <v>243</v>
      </c>
      <c r="AT350" s="18" t="s">
        <v>238</v>
      </c>
      <c r="AU350" s="18" t="s">
        <v>81</v>
      </c>
      <c r="AY350" s="18" t="s">
        <v>236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79</v>
      </c>
      <c r="BK350" s="228">
        <f>ROUND(I350*H350,2)</f>
        <v>0</v>
      </c>
      <c r="BL350" s="18" t="s">
        <v>243</v>
      </c>
      <c r="BM350" s="18" t="s">
        <v>3855</v>
      </c>
    </row>
    <row r="351" s="1" customFormat="1">
      <c r="B351" s="39"/>
      <c r="C351" s="40"/>
      <c r="D351" s="229" t="s">
        <v>245</v>
      </c>
      <c r="E351" s="40"/>
      <c r="F351" s="230" t="s">
        <v>3075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245</v>
      </c>
      <c r="AU351" s="18" t="s">
        <v>81</v>
      </c>
    </row>
    <row r="352" s="12" customFormat="1">
      <c r="B352" s="233"/>
      <c r="C352" s="234"/>
      <c r="D352" s="229" t="s">
        <v>249</v>
      </c>
      <c r="E352" s="235" t="s">
        <v>19</v>
      </c>
      <c r="F352" s="236" t="s">
        <v>3856</v>
      </c>
      <c r="G352" s="234"/>
      <c r="H352" s="237">
        <v>139.19999999999999</v>
      </c>
      <c r="I352" s="238"/>
      <c r="J352" s="234"/>
      <c r="K352" s="234"/>
      <c r="L352" s="239"/>
      <c r="M352" s="240"/>
      <c r="N352" s="241"/>
      <c r="O352" s="241"/>
      <c r="P352" s="241"/>
      <c r="Q352" s="241"/>
      <c r="R352" s="241"/>
      <c r="S352" s="241"/>
      <c r="T352" s="242"/>
      <c r="AT352" s="243" t="s">
        <v>249</v>
      </c>
      <c r="AU352" s="243" t="s">
        <v>81</v>
      </c>
      <c r="AV352" s="12" t="s">
        <v>81</v>
      </c>
      <c r="AW352" s="12" t="s">
        <v>33</v>
      </c>
      <c r="AX352" s="12" t="s">
        <v>72</v>
      </c>
      <c r="AY352" s="243" t="s">
        <v>236</v>
      </c>
    </row>
    <row r="353" s="1" customFormat="1" ht="16.5" customHeight="1">
      <c r="B353" s="39"/>
      <c r="C353" s="217" t="s">
        <v>1378</v>
      </c>
      <c r="D353" s="217" t="s">
        <v>238</v>
      </c>
      <c r="E353" s="218" t="s">
        <v>3857</v>
      </c>
      <c r="F353" s="219" t="s">
        <v>3858</v>
      </c>
      <c r="G353" s="220" t="s">
        <v>264</v>
      </c>
      <c r="H353" s="221">
        <v>753.10000000000002</v>
      </c>
      <c r="I353" s="222"/>
      <c r="J353" s="223">
        <f>ROUND(I353*H353,2)</f>
        <v>0</v>
      </c>
      <c r="K353" s="219" t="s">
        <v>242</v>
      </c>
      <c r="L353" s="44"/>
      <c r="M353" s="224" t="s">
        <v>19</v>
      </c>
      <c r="N353" s="225" t="s">
        <v>43</v>
      </c>
      <c r="O353" s="80"/>
      <c r="P353" s="226">
        <f>O353*H353</f>
        <v>0</v>
      </c>
      <c r="Q353" s="226">
        <v>0</v>
      </c>
      <c r="R353" s="226">
        <f>Q353*H353</f>
        <v>0</v>
      </c>
      <c r="S353" s="226">
        <v>0</v>
      </c>
      <c r="T353" s="227">
        <f>S353*H353</f>
        <v>0</v>
      </c>
      <c r="AR353" s="18" t="s">
        <v>243</v>
      </c>
      <c r="AT353" s="18" t="s">
        <v>238</v>
      </c>
      <c r="AU353" s="18" t="s">
        <v>81</v>
      </c>
      <c r="AY353" s="18" t="s">
        <v>236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8" t="s">
        <v>79</v>
      </c>
      <c r="BK353" s="228">
        <f>ROUND(I353*H353,2)</f>
        <v>0</v>
      </c>
      <c r="BL353" s="18" t="s">
        <v>243</v>
      </c>
      <c r="BM353" s="18" t="s">
        <v>3859</v>
      </c>
    </row>
    <row r="354" s="1" customFormat="1">
      <c r="B354" s="39"/>
      <c r="C354" s="40"/>
      <c r="D354" s="229" t="s">
        <v>245</v>
      </c>
      <c r="E354" s="40"/>
      <c r="F354" s="230" t="s">
        <v>3860</v>
      </c>
      <c r="G354" s="40"/>
      <c r="H354" s="40"/>
      <c r="I354" s="144"/>
      <c r="J354" s="40"/>
      <c r="K354" s="40"/>
      <c r="L354" s="44"/>
      <c r="M354" s="231"/>
      <c r="N354" s="80"/>
      <c r="O354" s="80"/>
      <c r="P354" s="80"/>
      <c r="Q354" s="80"/>
      <c r="R354" s="80"/>
      <c r="S354" s="80"/>
      <c r="T354" s="81"/>
      <c r="AT354" s="18" t="s">
        <v>245</v>
      </c>
      <c r="AU354" s="18" t="s">
        <v>81</v>
      </c>
    </row>
    <row r="355" s="13" customFormat="1">
      <c r="B355" s="250"/>
      <c r="C355" s="251"/>
      <c r="D355" s="229" t="s">
        <v>249</v>
      </c>
      <c r="E355" s="252" t="s">
        <v>19</v>
      </c>
      <c r="F355" s="253" t="s">
        <v>3824</v>
      </c>
      <c r="G355" s="251"/>
      <c r="H355" s="252" t="s">
        <v>19</v>
      </c>
      <c r="I355" s="254"/>
      <c r="J355" s="251"/>
      <c r="K355" s="251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249</v>
      </c>
      <c r="AU355" s="259" t="s">
        <v>81</v>
      </c>
      <c r="AV355" s="13" t="s">
        <v>79</v>
      </c>
      <c r="AW355" s="13" t="s">
        <v>33</v>
      </c>
      <c r="AX355" s="13" t="s">
        <v>72</v>
      </c>
      <c r="AY355" s="259" t="s">
        <v>236</v>
      </c>
    </row>
    <row r="356" s="12" customFormat="1">
      <c r="B356" s="233"/>
      <c r="C356" s="234"/>
      <c r="D356" s="229" t="s">
        <v>249</v>
      </c>
      <c r="E356" s="235" t="s">
        <v>19</v>
      </c>
      <c r="F356" s="236" t="s">
        <v>3861</v>
      </c>
      <c r="G356" s="234"/>
      <c r="H356" s="237">
        <v>566.29999999999995</v>
      </c>
      <c r="I356" s="238"/>
      <c r="J356" s="234"/>
      <c r="K356" s="234"/>
      <c r="L356" s="239"/>
      <c r="M356" s="240"/>
      <c r="N356" s="241"/>
      <c r="O356" s="241"/>
      <c r="P356" s="241"/>
      <c r="Q356" s="241"/>
      <c r="R356" s="241"/>
      <c r="S356" s="241"/>
      <c r="T356" s="242"/>
      <c r="AT356" s="243" t="s">
        <v>249</v>
      </c>
      <c r="AU356" s="243" t="s">
        <v>81</v>
      </c>
      <c r="AV356" s="12" t="s">
        <v>81</v>
      </c>
      <c r="AW356" s="12" t="s">
        <v>33</v>
      </c>
      <c r="AX356" s="12" t="s">
        <v>72</v>
      </c>
      <c r="AY356" s="243" t="s">
        <v>236</v>
      </c>
    </row>
    <row r="357" s="13" customFormat="1">
      <c r="B357" s="250"/>
      <c r="C357" s="251"/>
      <c r="D357" s="229" t="s">
        <v>249</v>
      </c>
      <c r="E357" s="252" t="s">
        <v>19</v>
      </c>
      <c r="F357" s="253" t="s">
        <v>3815</v>
      </c>
      <c r="G357" s="251"/>
      <c r="H357" s="252" t="s">
        <v>19</v>
      </c>
      <c r="I357" s="254"/>
      <c r="J357" s="251"/>
      <c r="K357" s="251"/>
      <c r="L357" s="255"/>
      <c r="M357" s="256"/>
      <c r="N357" s="257"/>
      <c r="O357" s="257"/>
      <c r="P357" s="257"/>
      <c r="Q357" s="257"/>
      <c r="R357" s="257"/>
      <c r="S357" s="257"/>
      <c r="T357" s="258"/>
      <c r="AT357" s="259" t="s">
        <v>249</v>
      </c>
      <c r="AU357" s="259" t="s">
        <v>81</v>
      </c>
      <c r="AV357" s="13" t="s">
        <v>79</v>
      </c>
      <c r="AW357" s="13" t="s">
        <v>33</v>
      </c>
      <c r="AX357" s="13" t="s">
        <v>72</v>
      </c>
      <c r="AY357" s="259" t="s">
        <v>236</v>
      </c>
    </row>
    <row r="358" s="12" customFormat="1">
      <c r="B358" s="233"/>
      <c r="C358" s="234"/>
      <c r="D358" s="229" t="s">
        <v>249</v>
      </c>
      <c r="E358" s="235" t="s">
        <v>19</v>
      </c>
      <c r="F358" s="236" t="s">
        <v>3862</v>
      </c>
      <c r="G358" s="234"/>
      <c r="H358" s="237">
        <v>79.900000000000006</v>
      </c>
      <c r="I358" s="238"/>
      <c r="J358" s="234"/>
      <c r="K358" s="234"/>
      <c r="L358" s="239"/>
      <c r="M358" s="240"/>
      <c r="N358" s="241"/>
      <c r="O358" s="241"/>
      <c r="P358" s="241"/>
      <c r="Q358" s="241"/>
      <c r="R358" s="241"/>
      <c r="S358" s="241"/>
      <c r="T358" s="242"/>
      <c r="AT358" s="243" t="s">
        <v>249</v>
      </c>
      <c r="AU358" s="243" t="s">
        <v>81</v>
      </c>
      <c r="AV358" s="12" t="s">
        <v>81</v>
      </c>
      <c r="AW358" s="12" t="s">
        <v>33</v>
      </c>
      <c r="AX358" s="12" t="s">
        <v>72</v>
      </c>
      <c r="AY358" s="243" t="s">
        <v>236</v>
      </c>
    </row>
    <row r="359" s="13" customFormat="1">
      <c r="B359" s="250"/>
      <c r="C359" s="251"/>
      <c r="D359" s="229" t="s">
        <v>249</v>
      </c>
      <c r="E359" s="252" t="s">
        <v>19</v>
      </c>
      <c r="F359" s="253" t="s">
        <v>3831</v>
      </c>
      <c r="G359" s="251"/>
      <c r="H359" s="252" t="s">
        <v>19</v>
      </c>
      <c r="I359" s="254"/>
      <c r="J359" s="251"/>
      <c r="K359" s="251"/>
      <c r="L359" s="255"/>
      <c r="M359" s="256"/>
      <c r="N359" s="257"/>
      <c r="O359" s="257"/>
      <c r="P359" s="257"/>
      <c r="Q359" s="257"/>
      <c r="R359" s="257"/>
      <c r="S359" s="257"/>
      <c r="T359" s="258"/>
      <c r="AT359" s="259" t="s">
        <v>249</v>
      </c>
      <c r="AU359" s="259" t="s">
        <v>81</v>
      </c>
      <c r="AV359" s="13" t="s">
        <v>79</v>
      </c>
      <c r="AW359" s="13" t="s">
        <v>33</v>
      </c>
      <c r="AX359" s="13" t="s">
        <v>72</v>
      </c>
      <c r="AY359" s="259" t="s">
        <v>236</v>
      </c>
    </row>
    <row r="360" s="12" customFormat="1">
      <c r="B360" s="233"/>
      <c r="C360" s="234"/>
      <c r="D360" s="229" t="s">
        <v>249</v>
      </c>
      <c r="E360" s="235" t="s">
        <v>19</v>
      </c>
      <c r="F360" s="236" t="s">
        <v>3863</v>
      </c>
      <c r="G360" s="234"/>
      <c r="H360" s="237">
        <v>106.90000000000001</v>
      </c>
      <c r="I360" s="238"/>
      <c r="J360" s="234"/>
      <c r="K360" s="234"/>
      <c r="L360" s="239"/>
      <c r="M360" s="240"/>
      <c r="N360" s="241"/>
      <c r="O360" s="241"/>
      <c r="P360" s="241"/>
      <c r="Q360" s="241"/>
      <c r="R360" s="241"/>
      <c r="S360" s="241"/>
      <c r="T360" s="242"/>
      <c r="AT360" s="243" t="s">
        <v>249</v>
      </c>
      <c r="AU360" s="243" t="s">
        <v>81</v>
      </c>
      <c r="AV360" s="12" t="s">
        <v>81</v>
      </c>
      <c r="AW360" s="12" t="s">
        <v>33</v>
      </c>
      <c r="AX360" s="12" t="s">
        <v>72</v>
      </c>
      <c r="AY360" s="243" t="s">
        <v>236</v>
      </c>
    </row>
    <row r="361" s="1" customFormat="1" ht="16.5" customHeight="1">
      <c r="B361" s="39"/>
      <c r="C361" s="217" t="s">
        <v>1033</v>
      </c>
      <c r="D361" s="217" t="s">
        <v>238</v>
      </c>
      <c r="E361" s="218" t="s">
        <v>3864</v>
      </c>
      <c r="F361" s="219" t="s">
        <v>3865</v>
      </c>
      <c r="G361" s="220" t="s">
        <v>264</v>
      </c>
      <c r="H361" s="221">
        <v>1140.3499999999999</v>
      </c>
      <c r="I361" s="222"/>
      <c r="J361" s="223">
        <f>ROUND(I361*H361,2)</f>
        <v>0</v>
      </c>
      <c r="K361" s="219" t="s">
        <v>19</v>
      </c>
      <c r="L361" s="44"/>
      <c r="M361" s="224" t="s">
        <v>19</v>
      </c>
      <c r="N361" s="225" t="s">
        <v>43</v>
      </c>
      <c r="O361" s="80"/>
      <c r="P361" s="226">
        <f>O361*H361</f>
        <v>0</v>
      </c>
      <c r="Q361" s="226">
        <v>0</v>
      </c>
      <c r="R361" s="226">
        <f>Q361*H361</f>
        <v>0</v>
      </c>
      <c r="S361" s="226">
        <v>0</v>
      </c>
      <c r="T361" s="227">
        <f>S361*H361</f>
        <v>0</v>
      </c>
      <c r="AR361" s="18" t="s">
        <v>243</v>
      </c>
      <c r="AT361" s="18" t="s">
        <v>238</v>
      </c>
      <c r="AU361" s="18" t="s">
        <v>81</v>
      </c>
      <c r="AY361" s="18" t="s">
        <v>236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79</v>
      </c>
      <c r="BK361" s="228">
        <f>ROUND(I361*H361,2)</f>
        <v>0</v>
      </c>
      <c r="BL361" s="18" t="s">
        <v>243</v>
      </c>
      <c r="BM361" s="18" t="s">
        <v>3866</v>
      </c>
    </row>
    <row r="362" s="1" customFormat="1">
      <c r="B362" s="39"/>
      <c r="C362" s="40"/>
      <c r="D362" s="229" t="s">
        <v>245</v>
      </c>
      <c r="E362" s="40"/>
      <c r="F362" s="230" t="s">
        <v>3867</v>
      </c>
      <c r="G362" s="40"/>
      <c r="H362" s="40"/>
      <c r="I362" s="144"/>
      <c r="J362" s="40"/>
      <c r="K362" s="40"/>
      <c r="L362" s="44"/>
      <c r="M362" s="231"/>
      <c r="N362" s="80"/>
      <c r="O362" s="80"/>
      <c r="P362" s="80"/>
      <c r="Q362" s="80"/>
      <c r="R362" s="80"/>
      <c r="S362" s="80"/>
      <c r="T362" s="81"/>
      <c r="AT362" s="18" t="s">
        <v>245</v>
      </c>
      <c r="AU362" s="18" t="s">
        <v>81</v>
      </c>
    </row>
    <row r="363" s="13" customFormat="1">
      <c r="B363" s="250"/>
      <c r="C363" s="251"/>
      <c r="D363" s="229" t="s">
        <v>249</v>
      </c>
      <c r="E363" s="252" t="s">
        <v>19</v>
      </c>
      <c r="F363" s="253" t="s">
        <v>3824</v>
      </c>
      <c r="G363" s="251"/>
      <c r="H363" s="252" t="s">
        <v>19</v>
      </c>
      <c r="I363" s="254"/>
      <c r="J363" s="251"/>
      <c r="K363" s="251"/>
      <c r="L363" s="255"/>
      <c r="M363" s="256"/>
      <c r="N363" s="257"/>
      <c r="O363" s="257"/>
      <c r="P363" s="257"/>
      <c r="Q363" s="257"/>
      <c r="R363" s="257"/>
      <c r="S363" s="257"/>
      <c r="T363" s="258"/>
      <c r="AT363" s="259" t="s">
        <v>249</v>
      </c>
      <c r="AU363" s="259" t="s">
        <v>81</v>
      </c>
      <c r="AV363" s="13" t="s">
        <v>79</v>
      </c>
      <c r="AW363" s="13" t="s">
        <v>33</v>
      </c>
      <c r="AX363" s="13" t="s">
        <v>72</v>
      </c>
      <c r="AY363" s="259" t="s">
        <v>236</v>
      </c>
    </row>
    <row r="364" s="12" customFormat="1">
      <c r="B364" s="233"/>
      <c r="C364" s="234"/>
      <c r="D364" s="229" t="s">
        <v>249</v>
      </c>
      <c r="E364" s="235" t="s">
        <v>19</v>
      </c>
      <c r="F364" s="236" t="s">
        <v>3868</v>
      </c>
      <c r="G364" s="234"/>
      <c r="H364" s="237">
        <v>1132.5999999999999</v>
      </c>
      <c r="I364" s="238"/>
      <c r="J364" s="234"/>
      <c r="K364" s="234"/>
      <c r="L364" s="239"/>
      <c r="M364" s="240"/>
      <c r="N364" s="241"/>
      <c r="O364" s="241"/>
      <c r="P364" s="241"/>
      <c r="Q364" s="241"/>
      <c r="R364" s="241"/>
      <c r="S364" s="241"/>
      <c r="T364" s="242"/>
      <c r="AT364" s="243" t="s">
        <v>249</v>
      </c>
      <c r="AU364" s="243" t="s">
        <v>81</v>
      </c>
      <c r="AV364" s="12" t="s">
        <v>81</v>
      </c>
      <c r="AW364" s="12" t="s">
        <v>33</v>
      </c>
      <c r="AX364" s="12" t="s">
        <v>72</v>
      </c>
      <c r="AY364" s="243" t="s">
        <v>236</v>
      </c>
    </row>
    <row r="365" s="13" customFormat="1">
      <c r="B365" s="250"/>
      <c r="C365" s="251"/>
      <c r="D365" s="229" t="s">
        <v>249</v>
      </c>
      <c r="E365" s="252" t="s">
        <v>19</v>
      </c>
      <c r="F365" s="253" t="s">
        <v>3590</v>
      </c>
      <c r="G365" s="251"/>
      <c r="H365" s="252" t="s">
        <v>19</v>
      </c>
      <c r="I365" s="254"/>
      <c r="J365" s="251"/>
      <c r="K365" s="251"/>
      <c r="L365" s="255"/>
      <c r="M365" s="256"/>
      <c r="N365" s="257"/>
      <c r="O365" s="257"/>
      <c r="P365" s="257"/>
      <c r="Q365" s="257"/>
      <c r="R365" s="257"/>
      <c r="S365" s="257"/>
      <c r="T365" s="258"/>
      <c r="AT365" s="259" t="s">
        <v>249</v>
      </c>
      <c r="AU365" s="259" t="s">
        <v>81</v>
      </c>
      <c r="AV365" s="13" t="s">
        <v>79</v>
      </c>
      <c r="AW365" s="13" t="s">
        <v>33</v>
      </c>
      <c r="AX365" s="13" t="s">
        <v>72</v>
      </c>
      <c r="AY365" s="259" t="s">
        <v>236</v>
      </c>
    </row>
    <row r="366" s="12" customFormat="1">
      <c r="B366" s="233"/>
      <c r="C366" s="234"/>
      <c r="D366" s="229" t="s">
        <v>249</v>
      </c>
      <c r="E366" s="235" t="s">
        <v>19</v>
      </c>
      <c r="F366" s="236" t="s">
        <v>3869</v>
      </c>
      <c r="G366" s="234"/>
      <c r="H366" s="237">
        <v>7.75</v>
      </c>
      <c r="I366" s="238"/>
      <c r="J366" s="234"/>
      <c r="K366" s="234"/>
      <c r="L366" s="239"/>
      <c r="M366" s="240"/>
      <c r="N366" s="241"/>
      <c r="O366" s="241"/>
      <c r="P366" s="241"/>
      <c r="Q366" s="241"/>
      <c r="R366" s="241"/>
      <c r="S366" s="241"/>
      <c r="T366" s="242"/>
      <c r="AT366" s="243" t="s">
        <v>249</v>
      </c>
      <c r="AU366" s="243" t="s">
        <v>81</v>
      </c>
      <c r="AV366" s="12" t="s">
        <v>81</v>
      </c>
      <c r="AW366" s="12" t="s">
        <v>33</v>
      </c>
      <c r="AX366" s="12" t="s">
        <v>72</v>
      </c>
      <c r="AY366" s="243" t="s">
        <v>236</v>
      </c>
    </row>
    <row r="367" s="1" customFormat="1" ht="16.5" customHeight="1">
      <c r="B367" s="39"/>
      <c r="C367" s="217" t="s">
        <v>2484</v>
      </c>
      <c r="D367" s="217" t="s">
        <v>238</v>
      </c>
      <c r="E367" s="218" t="s">
        <v>3870</v>
      </c>
      <c r="F367" s="219" t="s">
        <v>3871</v>
      </c>
      <c r="G367" s="220" t="s">
        <v>264</v>
      </c>
      <c r="H367" s="221">
        <v>3.875</v>
      </c>
      <c r="I367" s="222"/>
      <c r="J367" s="223">
        <f>ROUND(I367*H367,2)</f>
        <v>0</v>
      </c>
      <c r="K367" s="219" t="s">
        <v>19</v>
      </c>
      <c r="L367" s="44"/>
      <c r="M367" s="224" t="s">
        <v>19</v>
      </c>
      <c r="N367" s="225" t="s">
        <v>43</v>
      </c>
      <c r="O367" s="80"/>
      <c r="P367" s="226">
        <f>O367*H367</f>
        <v>0</v>
      </c>
      <c r="Q367" s="226">
        <v>0</v>
      </c>
      <c r="R367" s="226">
        <f>Q367*H367</f>
        <v>0</v>
      </c>
      <c r="S367" s="226">
        <v>0</v>
      </c>
      <c r="T367" s="227">
        <f>S367*H367</f>
        <v>0</v>
      </c>
      <c r="AR367" s="18" t="s">
        <v>243</v>
      </c>
      <c r="AT367" s="18" t="s">
        <v>238</v>
      </c>
      <c r="AU367" s="18" t="s">
        <v>81</v>
      </c>
      <c r="AY367" s="18" t="s">
        <v>236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79</v>
      </c>
      <c r="BK367" s="228">
        <f>ROUND(I367*H367,2)</f>
        <v>0</v>
      </c>
      <c r="BL367" s="18" t="s">
        <v>243</v>
      </c>
      <c r="BM367" s="18" t="s">
        <v>3872</v>
      </c>
    </row>
    <row r="368" s="1" customFormat="1">
      <c r="B368" s="39"/>
      <c r="C368" s="40"/>
      <c r="D368" s="229" t="s">
        <v>245</v>
      </c>
      <c r="E368" s="40"/>
      <c r="F368" s="230" t="s">
        <v>3873</v>
      </c>
      <c r="G368" s="40"/>
      <c r="H368" s="40"/>
      <c r="I368" s="144"/>
      <c r="J368" s="40"/>
      <c r="K368" s="40"/>
      <c r="L368" s="44"/>
      <c r="M368" s="231"/>
      <c r="N368" s="80"/>
      <c r="O368" s="80"/>
      <c r="P368" s="80"/>
      <c r="Q368" s="80"/>
      <c r="R368" s="80"/>
      <c r="S368" s="80"/>
      <c r="T368" s="81"/>
      <c r="AT368" s="18" t="s">
        <v>245</v>
      </c>
      <c r="AU368" s="18" t="s">
        <v>81</v>
      </c>
    </row>
    <row r="369" s="13" customFormat="1">
      <c r="B369" s="250"/>
      <c r="C369" s="251"/>
      <c r="D369" s="229" t="s">
        <v>249</v>
      </c>
      <c r="E369" s="252" t="s">
        <v>19</v>
      </c>
      <c r="F369" s="253" t="s">
        <v>3590</v>
      </c>
      <c r="G369" s="251"/>
      <c r="H369" s="252" t="s">
        <v>19</v>
      </c>
      <c r="I369" s="254"/>
      <c r="J369" s="251"/>
      <c r="K369" s="251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249</v>
      </c>
      <c r="AU369" s="259" t="s">
        <v>81</v>
      </c>
      <c r="AV369" s="13" t="s">
        <v>79</v>
      </c>
      <c r="AW369" s="13" t="s">
        <v>33</v>
      </c>
      <c r="AX369" s="13" t="s">
        <v>72</v>
      </c>
      <c r="AY369" s="259" t="s">
        <v>236</v>
      </c>
    </row>
    <row r="370" s="12" customFormat="1">
      <c r="B370" s="233"/>
      <c r="C370" s="234"/>
      <c r="D370" s="229" t="s">
        <v>249</v>
      </c>
      <c r="E370" s="235" t="s">
        <v>19</v>
      </c>
      <c r="F370" s="236" t="s">
        <v>3874</v>
      </c>
      <c r="G370" s="234"/>
      <c r="H370" s="237">
        <v>3.875</v>
      </c>
      <c r="I370" s="238"/>
      <c r="J370" s="234"/>
      <c r="K370" s="234"/>
      <c r="L370" s="239"/>
      <c r="M370" s="240"/>
      <c r="N370" s="241"/>
      <c r="O370" s="241"/>
      <c r="P370" s="241"/>
      <c r="Q370" s="241"/>
      <c r="R370" s="241"/>
      <c r="S370" s="241"/>
      <c r="T370" s="242"/>
      <c r="AT370" s="243" t="s">
        <v>249</v>
      </c>
      <c r="AU370" s="243" t="s">
        <v>81</v>
      </c>
      <c r="AV370" s="12" t="s">
        <v>81</v>
      </c>
      <c r="AW370" s="12" t="s">
        <v>33</v>
      </c>
      <c r="AX370" s="12" t="s">
        <v>72</v>
      </c>
      <c r="AY370" s="243" t="s">
        <v>236</v>
      </c>
    </row>
    <row r="371" s="1" customFormat="1" ht="16.5" customHeight="1">
      <c r="B371" s="39"/>
      <c r="C371" s="217" t="s">
        <v>1036</v>
      </c>
      <c r="D371" s="217" t="s">
        <v>238</v>
      </c>
      <c r="E371" s="218" t="s">
        <v>3875</v>
      </c>
      <c r="F371" s="219" t="s">
        <v>3876</v>
      </c>
      <c r="G371" s="220" t="s">
        <v>264</v>
      </c>
      <c r="H371" s="221">
        <v>199.34999999999999</v>
      </c>
      <c r="I371" s="222"/>
      <c r="J371" s="223">
        <f>ROUND(I371*H371,2)</f>
        <v>0</v>
      </c>
      <c r="K371" s="219" t="s">
        <v>242</v>
      </c>
      <c r="L371" s="44"/>
      <c r="M371" s="224" t="s">
        <v>19</v>
      </c>
      <c r="N371" s="225" t="s">
        <v>43</v>
      </c>
      <c r="O371" s="80"/>
      <c r="P371" s="226">
        <f>O371*H371</f>
        <v>0</v>
      </c>
      <c r="Q371" s="226">
        <v>0</v>
      </c>
      <c r="R371" s="226">
        <f>Q371*H371</f>
        <v>0</v>
      </c>
      <c r="S371" s="226">
        <v>0</v>
      </c>
      <c r="T371" s="227">
        <f>S371*H371</f>
        <v>0</v>
      </c>
      <c r="AR371" s="18" t="s">
        <v>243</v>
      </c>
      <c r="AT371" s="18" t="s">
        <v>238</v>
      </c>
      <c r="AU371" s="18" t="s">
        <v>81</v>
      </c>
      <c r="AY371" s="18" t="s">
        <v>236</v>
      </c>
      <c r="BE371" s="228">
        <f>IF(N371="základní",J371,0)</f>
        <v>0</v>
      </c>
      <c r="BF371" s="228">
        <f>IF(N371="snížená",J371,0)</f>
        <v>0</v>
      </c>
      <c r="BG371" s="228">
        <f>IF(N371="zákl. přenesená",J371,0)</f>
        <v>0</v>
      </c>
      <c r="BH371" s="228">
        <f>IF(N371="sníž. přenesená",J371,0)</f>
        <v>0</v>
      </c>
      <c r="BI371" s="228">
        <f>IF(N371="nulová",J371,0)</f>
        <v>0</v>
      </c>
      <c r="BJ371" s="18" t="s">
        <v>79</v>
      </c>
      <c r="BK371" s="228">
        <f>ROUND(I371*H371,2)</f>
        <v>0</v>
      </c>
      <c r="BL371" s="18" t="s">
        <v>243</v>
      </c>
      <c r="BM371" s="18" t="s">
        <v>3877</v>
      </c>
    </row>
    <row r="372" s="1" customFormat="1">
      <c r="B372" s="39"/>
      <c r="C372" s="40"/>
      <c r="D372" s="229" t="s">
        <v>245</v>
      </c>
      <c r="E372" s="40"/>
      <c r="F372" s="230" t="s">
        <v>3878</v>
      </c>
      <c r="G372" s="40"/>
      <c r="H372" s="40"/>
      <c r="I372" s="144"/>
      <c r="J372" s="40"/>
      <c r="K372" s="40"/>
      <c r="L372" s="44"/>
      <c r="M372" s="231"/>
      <c r="N372" s="80"/>
      <c r="O372" s="80"/>
      <c r="P372" s="80"/>
      <c r="Q372" s="80"/>
      <c r="R372" s="80"/>
      <c r="S372" s="80"/>
      <c r="T372" s="81"/>
      <c r="AT372" s="18" t="s">
        <v>245</v>
      </c>
      <c r="AU372" s="18" t="s">
        <v>81</v>
      </c>
    </row>
    <row r="373" s="13" customFormat="1">
      <c r="B373" s="250"/>
      <c r="C373" s="251"/>
      <c r="D373" s="229" t="s">
        <v>249</v>
      </c>
      <c r="E373" s="252" t="s">
        <v>19</v>
      </c>
      <c r="F373" s="253" t="s">
        <v>3815</v>
      </c>
      <c r="G373" s="251"/>
      <c r="H373" s="252" t="s">
        <v>19</v>
      </c>
      <c r="I373" s="254"/>
      <c r="J373" s="251"/>
      <c r="K373" s="251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249</v>
      </c>
      <c r="AU373" s="259" t="s">
        <v>81</v>
      </c>
      <c r="AV373" s="13" t="s">
        <v>79</v>
      </c>
      <c r="AW373" s="13" t="s">
        <v>33</v>
      </c>
      <c r="AX373" s="13" t="s">
        <v>72</v>
      </c>
      <c r="AY373" s="259" t="s">
        <v>236</v>
      </c>
    </row>
    <row r="374" s="12" customFormat="1">
      <c r="B374" s="233"/>
      <c r="C374" s="234"/>
      <c r="D374" s="229" t="s">
        <v>249</v>
      </c>
      <c r="E374" s="235" t="s">
        <v>19</v>
      </c>
      <c r="F374" s="236" t="s">
        <v>3879</v>
      </c>
      <c r="G374" s="234"/>
      <c r="H374" s="237">
        <v>79.900000000000006</v>
      </c>
      <c r="I374" s="238"/>
      <c r="J374" s="234"/>
      <c r="K374" s="234"/>
      <c r="L374" s="239"/>
      <c r="M374" s="240"/>
      <c r="N374" s="241"/>
      <c r="O374" s="241"/>
      <c r="P374" s="241"/>
      <c r="Q374" s="241"/>
      <c r="R374" s="241"/>
      <c r="S374" s="241"/>
      <c r="T374" s="242"/>
      <c r="AT374" s="243" t="s">
        <v>249</v>
      </c>
      <c r="AU374" s="243" t="s">
        <v>81</v>
      </c>
      <c r="AV374" s="12" t="s">
        <v>81</v>
      </c>
      <c r="AW374" s="12" t="s">
        <v>33</v>
      </c>
      <c r="AX374" s="12" t="s">
        <v>72</v>
      </c>
      <c r="AY374" s="243" t="s">
        <v>236</v>
      </c>
    </row>
    <row r="375" s="13" customFormat="1">
      <c r="B375" s="250"/>
      <c r="C375" s="251"/>
      <c r="D375" s="229" t="s">
        <v>249</v>
      </c>
      <c r="E375" s="252" t="s">
        <v>19</v>
      </c>
      <c r="F375" s="253" t="s">
        <v>3831</v>
      </c>
      <c r="G375" s="251"/>
      <c r="H375" s="252" t="s">
        <v>19</v>
      </c>
      <c r="I375" s="254"/>
      <c r="J375" s="251"/>
      <c r="K375" s="251"/>
      <c r="L375" s="255"/>
      <c r="M375" s="256"/>
      <c r="N375" s="257"/>
      <c r="O375" s="257"/>
      <c r="P375" s="257"/>
      <c r="Q375" s="257"/>
      <c r="R375" s="257"/>
      <c r="S375" s="257"/>
      <c r="T375" s="258"/>
      <c r="AT375" s="259" t="s">
        <v>249</v>
      </c>
      <c r="AU375" s="259" t="s">
        <v>81</v>
      </c>
      <c r="AV375" s="13" t="s">
        <v>79</v>
      </c>
      <c r="AW375" s="13" t="s">
        <v>33</v>
      </c>
      <c r="AX375" s="13" t="s">
        <v>72</v>
      </c>
      <c r="AY375" s="259" t="s">
        <v>236</v>
      </c>
    </row>
    <row r="376" s="12" customFormat="1">
      <c r="B376" s="233"/>
      <c r="C376" s="234"/>
      <c r="D376" s="229" t="s">
        <v>249</v>
      </c>
      <c r="E376" s="235" t="s">
        <v>19</v>
      </c>
      <c r="F376" s="236" t="s">
        <v>3880</v>
      </c>
      <c r="G376" s="234"/>
      <c r="H376" s="237">
        <v>106.90000000000001</v>
      </c>
      <c r="I376" s="238"/>
      <c r="J376" s="234"/>
      <c r="K376" s="234"/>
      <c r="L376" s="239"/>
      <c r="M376" s="240"/>
      <c r="N376" s="241"/>
      <c r="O376" s="241"/>
      <c r="P376" s="241"/>
      <c r="Q376" s="241"/>
      <c r="R376" s="241"/>
      <c r="S376" s="241"/>
      <c r="T376" s="242"/>
      <c r="AT376" s="243" t="s">
        <v>249</v>
      </c>
      <c r="AU376" s="243" t="s">
        <v>81</v>
      </c>
      <c r="AV376" s="12" t="s">
        <v>81</v>
      </c>
      <c r="AW376" s="12" t="s">
        <v>33</v>
      </c>
      <c r="AX376" s="12" t="s">
        <v>72</v>
      </c>
      <c r="AY376" s="243" t="s">
        <v>236</v>
      </c>
    </row>
    <row r="377" s="13" customFormat="1">
      <c r="B377" s="250"/>
      <c r="C377" s="251"/>
      <c r="D377" s="229" t="s">
        <v>249</v>
      </c>
      <c r="E377" s="252" t="s">
        <v>19</v>
      </c>
      <c r="F377" s="253" t="s">
        <v>3592</v>
      </c>
      <c r="G377" s="251"/>
      <c r="H377" s="252" t="s">
        <v>19</v>
      </c>
      <c r="I377" s="254"/>
      <c r="J377" s="251"/>
      <c r="K377" s="251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249</v>
      </c>
      <c r="AU377" s="259" t="s">
        <v>81</v>
      </c>
      <c r="AV377" s="13" t="s">
        <v>79</v>
      </c>
      <c r="AW377" s="13" t="s">
        <v>33</v>
      </c>
      <c r="AX377" s="13" t="s">
        <v>72</v>
      </c>
      <c r="AY377" s="259" t="s">
        <v>236</v>
      </c>
    </row>
    <row r="378" s="12" customFormat="1">
      <c r="B378" s="233"/>
      <c r="C378" s="234"/>
      <c r="D378" s="229" t="s">
        <v>249</v>
      </c>
      <c r="E378" s="235" t="s">
        <v>19</v>
      </c>
      <c r="F378" s="236" t="s">
        <v>3881</v>
      </c>
      <c r="G378" s="234"/>
      <c r="H378" s="237">
        <v>12.550000000000001</v>
      </c>
      <c r="I378" s="238"/>
      <c r="J378" s="234"/>
      <c r="K378" s="234"/>
      <c r="L378" s="239"/>
      <c r="M378" s="240"/>
      <c r="N378" s="241"/>
      <c r="O378" s="241"/>
      <c r="P378" s="241"/>
      <c r="Q378" s="241"/>
      <c r="R378" s="241"/>
      <c r="S378" s="241"/>
      <c r="T378" s="242"/>
      <c r="AT378" s="243" t="s">
        <v>249</v>
      </c>
      <c r="AU378" s="243" t="s">
        <v>81</v>
      </c>
      <c r="AV378" s="12" t="s">
        <v>81</v>
      </c>
      <c r="AW378" s="12" t="s">
        <v>33</v>
      </c>
      <c r="AX378" s="12" t="s">
        <v>72</v>
      </c>
      <c r="AY378" s="243" t="s">
        <v>236</v>
      </c>
    </row>
    <row r="379" s="1" customFormat="1" ht="16.5" customHeight="1">
      <c r="B379" s="39"/>
      <c r="C379" s="217" t="s">
        <v>2495</v>
      </c>
      <c r="D379" s="217" t="s">
        <v>238</v>
      </c>
      <c r="E379" s="218" t="s">
        <v>3882</v>
      </c>
      <c r="F379" s="219" t="s">
        <v>3883</v>
      </c>
      <c r="G379" s="220" t="s">
        <v>264</v>
      </c>
      <c r="H379" s="221">
        <v>6.2750000000000004</v>
      </c>
      <c r="I379" s="222"/>
      <c r="J379" s="223">
        <f>ROUND(I379*H379,2)</f>
        <v>0</v>
      </c>
      <c r="K379" s="219" t="s">
        <v>19</v>
      </c>
      <c r="L379" s="44"/>
      <c r="M379" s="224" t="s">
        <v>19</v>
      </c>
      <c r="N379" s="225" t="s">
        <v>43</v>
      </c>
      <c r="O379" s="80"/>
      <c r="P379" s="226">
        <f>O379*H379</f>
        <v>0</v>
      </c>
      <c r="Q379" s="226">
        <v>0</v>
      </c>
      <c r="R379" s="226">
        <f>Q379*H379</f>
        <v>0</v>
      </c>
      <c r="S379" s="226">
        <v>0</v>
      </c>
      <c r="T379" s="227">
        <f>S379*H379</f>
        <v>0</v>
      </c>
      <c r="AR379" s="18" t="s">
        <v>243</v>
      </c>
      <c r="AT379" s="18" t="s">
        <v>238</v>
      </c>
      <c r="AU379" s="18" t="s">
        <v>81</v>
      </c>
      <c r="AY379" s="18" t="s">
        <v>236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8" t="s">
        <v>79</v>
      </c>
      <c r="BK379" s="228">
        <f>ROUND(I379*H379,2)</f>
        <v>0</v>
      </c>
      <c r="BL379" s="18" t="s">
        <v>243</v>
      </c>
      <c r="BM379" s="18" t="s">
        <v>3884</v>
      </c>
    </row>
    <row r="380" s="1" customFormat="1">
      <c r="B380" s="39"/>
      <c r="C380" s="40"/>
      <c r="D380" s="229" t="s">
        <v>245</v>
      </c>
      <c r="E380" s="40"/>
      <c r="F380" s="230" t="s">
        <v>3885</v>
      </c>
      <c r="G380" s="40"/>
      <c r="H380" s="40"/>
      <c r="I380" s="144"/>
      <c r="J380" s="40"/>
      <c r="K380" s="40"/>
      <c r="L380" s="44"/>
      <c r="M380" s="231"/>
      <c r="N380" s="80"/>
      <c r="O380" s="80"/>
      <c r="P380" s="80"/>
      <c r="Q380" s="80"/>
      <c r="R380" s="80"/>
      <c r="S380" s="80"/>
      <c r="T380" s="81"/>
      <c r="AT380" s="18" t="s">
        <v>245</v>
      </c>
      <c r="AU380" s="18" t="s">
        <v>81</v>
      </c>
    </row>
    <row r="381" s="13" customFormat="1">
      <c r="B381" s="250"/>
      <c r="C381" s="251"/>
      <c r="D381" s="229" t="s">
        <v>249</v>
      </c>
      <c r="E381" s="252" t="s">
        <v>19</v>
      </c>
      <c r="F381" s="253" t="s">
        <v>3592</v>
      </c>
      <c r="G381" s="251"/>
      <c r="H381" s="252" t="s">
        <v>19</v>
      </c>
      <c r="I381" s="254"/>
      <c r="J381" s="251"/>
      <c r="K381" s="251"/>
      <c r="L381" s="255"/>
      <c r="M381" s="256"/>
      <c r="N381" s="257"/>
      <c r="O381" s="257"/>
      <c r="P381" s="257"/>
      <c r="Q381" s="257"/>
      <c r="R381" s="257"/>
      <c r="S381" s="257"/>
      <c r="T381" s="258"/>
      <c r="AT381" s="259" t="s">
        <v>249</v>
      </c>
      <c r="AU381" s="259" t="s">
        <v>81</v>
      </c>
      <c r="AV381" s="13" t="s">
        <v>79</v>
      </c>
      <c r="AW381" s="13" t="s">
        <v>33</v>
      </c>
      <c r="AX381" s="13" t="s">
        <v>72</v>
      </c>
      <c r="AY381" s="259" t="s">
        <v>236</v>
      </c>
    </row>
    <row r="382" s="12" customFormat="1">
      <c r="B382" s="233"/>
      <c r="C382" s="234"/>
      <c r="D382" s="229" t="s">
        <v>249</v>
      </c>
      <c r="E382" s="235" t="s">
        <v>19</v>
      </c>
      <c r="F382" s="236" t="s">
        <v>3886</v>
      </c>
      <c r="G382" s="234"/>
      <c r="H382" s="237">
        <v>6.2750000000000004</v>
      </c>
      <c r="I382" s="238"/>
      <c r="J382" s="234"/>
      <c r="K382" s="234"/>
      <c r="L382" s="239"/>
      <c r="M382" s="240"/>
      <c r="N382" s="241"/>
      <c r="O382" s="241"/>
      <c r="P382" s="241"/>
      <c r="Q382" s="241"/>
      <c r="R382" s="241"/>
      <c r="S382" s="241"/>
      <c r="T382" s="242"/>
      <c r="AT382" s="243" t="s">
        <v>249</v>
      </c>
      <c r="AU382" s="243" t="s">
        <v>81</v>
      </c>
      <c r="AV382" s="12" t="s">
        <v>81</v>
      </c>
      <c r="AW382" s="12" t="s">
        <v>33</v>
      </c>
      <c r="AX382" s="12" t="s">
        <v>72</v>
      </c>
      <c r="AY382" s="243" t="s">
        <v>236</v>
      </c>
    </row>
    <row r="383" s="1" customFormat="1" ht="16.5" customHeight="1">
      <c r="B383" s="39"/>
      <c r="C383" s="217" t="s">
        <v>1040</v>
      </c>
      <c r="D383" s="217" t="s">
        <v>238</v>
      </c>
      <c r="E383" s="218" t="s">
        <v>3887</v>
      </c>
      <c r="F383" s="219" t="s">
        <v>3888</v>
      </c>
      <c r="G383" s="220" t="s">
        <v>264</v>
      </c>
      <c r="H383" s="221">
        <v>574.04999999999995</v>
      </c>
      <c r="I383" s="222"/>
      <c r="J383" s="223">
        <f>ROUND(I383*H383,2)</f>
        <v>0</v>
      </c>
      <c r="K383" s="219" t="s">
        <v>242</v>
      </c>
      <c r="L383" s="44"/>
      <c r="M383" s="224" t="s">
        <v>19</v>
      </c>
      <c r="N383" s="225" t="s">
        <v>43</v>
      </c>
      <c r="O383" s="80"/>
      <c r="P383" s="226">
        <f>O383*H383</f>
        <v>0</v>
      </c>
      <c r="Q383" s="226">
        <v>0</v>
      </c>
      <c r="R383" s="226">
        <f>Q383*H383</f>
        <v>0</v>
      </c>
      <c r="S383" s="226">
        <v>0</v>
      </c>
      <c r="T383" s="227">
        <f>S383*H383</f>
        <v>0</v>
      </c>
      <c r="AR383" s="18" t="s">
        <v>243</v>
      </c>
      <c r="AT383" s="18" t="s">
        <v>238</v>
      </c>
      <c r="AU383" s="18" t="s">
        <v>81</v>
      </c>
      <c r="AY383" s="18" t="s">
        <v>236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79</v>
      </c>
      <c r="BK383" s="228">
        <f>ROUND(I383*H383,2)</f>
        <v>0</v>
      </c>
      <c r="BL383" s="18" t="s">
        <v>243</v>
      </c>
      <c r="BM383" s="18" t="s">
        <v>3889</v>
      </c>
    </row>
    <row r="384" s="1" customFormat="1">
      <c r="B384" s="39"/>
      <c r="C384" s="40"/>
      <c r="D384" s="229" t="s">
        <v>245</v>
      </c>
      <c r="E384" s="40"/>
      <c r="F384" s="230" t="s">
        <v>3890</v>
      </c>
      <c r="G384" s="40"/>
      <c r="H384" s="40"/>
      <c r="I384" s="144"/>
      <c r="J384" s="40"/>
      <c r="K384" s="40"/>
      <c r="L384" s="44"/>
      <c r="M384" s="231"/>
      <c r="N384" s="80"/>
      <c r="O384" s="80"/>
      <c r="P384" s="80"/>
      <c r="Q384" s="80"/>
      <c r="R384" s="80"/>
      <c r="S384" s="80"/>
      <c r="T384" s="81"/>
      <c r="AT384" s="18" t="s">
        <v>245</v>
      </c>
      <c r="AU384" s="18" t="s">
        <v>81</v>
      </c>
    </row>
    <row r="385" s="13" customFormat="1">
      <c r="B385" s="250"/>
      <c r="C385" s="251"/>
      <c r="D385" s="229" t="s">
        <v>249</v>
      </c>
      <c r="E385" s="252" t="s">
        <v>19</v>
      </c>
      <c r="F385" s="253" t="s">
        <v>3824</v>
      </c>
      <c r="G385" s="251"/>
      <c r="H385" s="252" t="s">
        <v>19</v>
      </c>
      <c r="I385" s="254"/>
      <c r="J385" s="251"/>
      <c r="K385" s="251"/>
      <c r="L385" s="255"/>
      <c r="M385" s="256"/>
      <c r="N385" s="257"/>
      <c r="O385" s="257"/>
      <c r="P385" s="257"/>
      <c r="Q385" s="257"/>
      <c r="R385" s="257"/>
      <c r="S385" s="257"/>
      <c r="T385" s="258"/>
      <c r="AT385" s="259" t="s">
        <v>249</v>
      </c>
      <c r="AU385" s="259" t="s">
        <v>81</v>
      </c>
      <c r="AV385" s="13" t="s">
        <v>79</v>
      </c>
      <c r="AW385" s="13" t="s">
        <v>33</v>
      </c>
      <c r="AX385" s="13" t="s">
        <v>72</v>
      </c>
      <c r="AY385" s="259" t="s">
        <v>236</v>
      </c>
    </row>
    <row r="386" s="12" customFormat="1">
      <c r="B386" s="233"/>
      <c r="C386" s="234"/>
      <c r="D386" s="229" t="s">
        <v>249</v>
      </c>
      <c r="E386" s="235" t="s">
        <v>19</v>
      </c>
      <c r="F386" s="236" t="s">
        <v>3891</v>
      </c>
      <c r="G386" s="234"/>
      <c r="H386" s="237">
        <v>566.29999999999995</v>
      </c>
      <c r="I386" s="238"/>
      <c r="J386" s="234"/>
      <c r="K386" s="234"/>
      <c r="L386" s="239"/>
      <c r="M386" s="240"/>
      <c r="N386" s="241"/>
      <c r="O386" s="241"/>
      <c r="P386" s="241"/>
      <c r="Q386" s="241"/>
      <c r="R386" s="241"/>
      <c r="S386" s="241"/>
      <c r="T386" s="242"/>
      <c r="AT386" s="243" t="s">
        <v>249</v>
      </c>
      <c r="AU386" s="243" t="s">
        <v>81</v>
      </c>
      <c r="AV386" s="12" t="s">
        <v>81</v>
      </c>
      <c r="AW386" s="12" t="s">
        <v>33</v>
      </c>
      <c r="AX386" s="12" t="s">
        <v>72</v>
      </c>
      <c r="AY386" s="243" t="s">
        <v>236</v>
      </c>
    </row>
    <row r="387" s="13" customFormat="1">
      <c r="B387" s="250"/>
      <c r="C387" s="251"/>
      <c r="D387" s="229" t="s">
        <v>249</v>
      </c>
      <c r="E387" s="252" t="s">
        <v>19</v>
      </c>
      <c r="F387" s="253" t="s">
        <v>3590</v>
      </c>
      <c r="G387" s="251"/>
      <c r="H387" s="252" t="s">
        <v>19</v>
      </c>
      <c r="I387" s="254"/>
      <c r="J387" s="251"/>
      <c r="K387" s="251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249</v>
      </c>
      <c r="AU387" s="259" t="s">
        <v>81</v>
      </c>
      <c r="AV387" s="13" t="s">
        <v>79</v>
      </c>
      <c r="AW387" s="13" t="s">
        <v>33</v>
      </c>
      <c r="AX387" s="13" t="s">
        <v>72</v>
      </c>
      <c r="AY387" s="259" t="s">
        <v>236</v>
      </c>
    </row>
    <row r="388" s="12" customFormat="1">
      <c r="B388" s="233"/>
      <c r="C388" s="234"/>
      <c r="D388" s="229" t="s">
        <v>249</v>
      </c>
      <c r="E388" s="235" t="s">
        <v>19</v>
      </c>
      <c r="F388" s="236" t="s">
        <v>3892</v>
      </c>
      <c r="G388" s="234"/>
      <c r="H388" s="237">
        <v>7.75</v>
      </c>
      <c r="I388" s="238"/>
      <c r="J388" s="234"/>
      <c r="K388" s="234"/>
      <c r="L388" s="239"/>
      <c r="M388" s="240"/>
      <c r="N388" s="241"/>
      <c r="O388" s="241"/>
      <c r="P388" s="241"/>
      <c r="Q388" s="241"/>
      <c r="R388" s="241"/>
      <c r="S388" s="241"/>
      <c r="T388" s="242"/>
      <c r="AT388" s="243" t="s">
        <v>249</v>
      </c>
      <c r="AU388" s="243" t="s">
        <v>81</v>
      </c>
      <c r="AV388" s="12" t="s">
        <v>81</v>
      </c>
      <c r="AW388" s="12" t="s">
        <v>33</v>
      </c>
      <c r="AX388" s="12" t="s">
        <v>72</v>
      </c>
      <c r="AY388" s="243" t="s">
        <v>236</v>
      </c>
    </row>
    <row r="389" s="1" customFormat="1" ht="16.5" customHeight="1">
      <c r="B389" s="39"/>
      <c r="C389" s="217" t="s">
        <v>2506</v>
      </c>
      <c r="D389" s="217" t="s">
        <v>238</v>
      </c>
      <c r="E389" s="218" t="s">
        <v>3893</v>
      </c>
      <c r="F389" s="219" t="s">
        <v>3894</v>
      </c>
      <c r="G389" s="220" t="s">
        <v>264</v>
      </c>
      <c r="H389" s="221">
        <v>199.34999999999999</v>
      </c>
      <c r="I389" s="222"/>
      <c r="J389" s="223">
        <f>ROUND(I389*H389,2)</f>
        <v>0</v>
      </c>
      <c r="K389" s="219" t="s">
        <v>242</v>
      </c>
      <c r="L389" s="44"/>
      <c r="M389" s="224" t="s">
        <v>19</v>
      </c>
      <c r="N389" s="225" t="s">
        <v>43</v>
      </c>
      <c r="O389" s="80"/>
      <c r="P389" s="226">
        <f>O389*H389</f>
        <v>0</v>
      </c>
      <c r="Q389" s="226">
        <v>0</v>
      </c>
      <c r="R389" s="226">
        <f>Q389*H389</f>
        <v>0</v>
      </c>
      <c r="S389" s="226">
        <v>0</v>
      </c>
      <c r="T389" s="227">
        <f>S389*H389</f>
        <v>0</v>
      </c>
      <c r="AR389" s="18" t="s">
        <v>243</v>
      </c>
      <c r="AT389" s="18" t="s">
        <v>238</v>
      </c>
      <c r="AU389" s="18" t="s">
        <v>81</v>
      </c>
      <c r="AY389" s="18" t="s">
        <v>236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79</v>
      </c>
      <c r="BK389" s="228">
        <f>ROUND(I389*H389,2)</f>
        <v>0</v>
      </c>
      <c r="BL389" s="18" t="s">
        <v>243</v>
      </c>
      <c r="BM389" s="18" t="s">
        <v>3895</v>
      </c>
    </row>
    <row r="390" s="1" customFormat="1">
      <c r="B390" s="39"/>
      <c r="C390" s="40"/>
      <c r="D390" s="229" t="s">
        <v>245</v>
      </c>
      <c r="E390" s="40"/>
      <c r="F390" s="230" t="s">
        <v>3896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245</v>
      </c>
      <c r="AU390" s="18" t="s">
        <v>81</v>
      </c>
    </row>
    <row r="391" s="13" customFormat="1">
      <c r="B391" s="250"/>
      <c r="C391" s="251"/>
      <c r="D391" s="229" t="s">
        <v>249</v>
      </c>
      <c r="E391" s="252" t="s">
        <v>19</v>
      </c>
      <c r="F391" s="253" t="s">
        <v>3815</v>
      </c>
      <c r="G391" s="251"/>
      <c r="H391" s="252" t="s">
        <v>19</v>
      </c>
      <c r="I391" s="254"/>
      <c r="J391" s="251"/>
      <c r="K391" s="251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249</v>
      </c>
      <c r="AU391" s="259" t="s">
        <v>81</v>
      </c>
      <c r="AV391" s="13" t="s">
        <v>79</v>
      </c>
      <c r="AW391" s="13" t="s">
        <v>33</v>
      </c>
      <c r="AX391" s="13" t="s">
        <v>72</v>
      </c>
      <c r="AY391" s="259" t="s">
        <v>236</v>
      </c>
    </row>
    <row r="392" s="12" customFormat="1">
      <c r="B392" s="233"/>
      <c r="C392" s="234"/>
      <c r="D392" s="229" t="s">
        <v>249</v>
      </c>
      <c r="E392" s="235" t="s">
        <v>19</v>
      </c>
      <c r="F392" s="236" t="s">
        <v>3897</v>
      </c>
      <c r="G392" s="234"/>
      <c r="H392" s="237">
        <v>79.900000000000006</v>
      </c>
      <c r="I392" s="238"/>
      <c r="J392" s="234"/>
      <c r="K392" s="234"/>
      <c r="L392" s="239"/>
      <c r="M392" s="240"/>
      <c r="N392" s="241"/>
      <c r="O392" s="241"/>
      <c r="P392" s="241"/>
      <c r="Q392" s="241"/>
      <c r="R392" s="241"/>
      <c r="S392" s="241"/>
      <c r="T392" s="242"/>
      <c r="AT392" s="243" t="s">
        <v>249</v>
      </c>
      <c r="AU392" s="243" t="s">
        <v>81</v>
      </c>
      <c r="AV392" s="12" t="s">
        <v>81</v>
      </c>
      <c r="AW392" s="12" t="s">
        <v>33</v>
      </c>
      <c r="AX392" s="12" t="s">
        <v>72</v>
      </c>
      <c r="AY392" s="243" t="s">
        <v>236</v>
      </c>
    </row>
    <row r="393" s="13" customFormat="1">
      <c r="B393" s="250"/>
      <c r="C393" s="251"/>
      <c r="D393" s="229" t="s">
        <v>249</v>
      </c>
      <c r="E393" s="252" t="s">
        <v>19</v>
      </c>
      <c r="F393" s="253" t="s">
        <v>3831</v>
      </c>
      <c r="G393" s="251"/>
      <c r="H393" s="252" t="s">
        <v>19</v>
      </c>
      <c r="I393" s="254"/>
      <c r="J393" s="251"/>
      <c r="K393" s="251"/>
      <c r="L393" s="255"/>
      <c r="M393" s="256"/>
      <c r="N393" s="257"/>
      <c r="O393" s="257"/>
      <c r="P393" s="257"/>
      <c r="Q393" s="257"/>
      <c r="R393" s="257"/>
      <c r="S393" s="257"/>
      <c r="T393" s="258"/>
      <c r="AT393" s="259" t="s">
        <v>249</v>
      </c>
      <c r="AU393" s="259" t="s">
        <v>81</v>
      </c>
      <c r="AV393" s="13" t="s">
        <v>79</v>
      </c>
      <c r="AW393" s="13" t="s">
        <v>33</v>
      </c>
      <c r="AX393" s="13" t="s">
        <v>72</v>
      </c>
      <c r="AY393" s="259" t="s">
        <v>236</v>
      </c>
    </row>
    <row r="394" s="12" customFormat="1">
      <c r="B394" s="233"/>
      <c r="C394" s="234"/>
      <c r="D394" s="229" t="s">
        <v>249</v>
      </c>
      <c r="E394" s="235" t="s">
        <v>19</v>
      </c>
      <c r="F394" s="236" t="s">
        <v>3898</v>
      </c>
      <c r="G394" s="234"/>
      <c r="H394" s="237">
        <v>106.90000000000001</v>
      </c>
      <c r="I394" s="238"/>
      <c r="J394" s="234"/>
      <c r="K394" s="234"/>
      <c r="L394" s="239"/>
      <c r="M394" s="240"/>
      <c r="N394" s="241"/>
      <c r="O394" s="241"/>
      <c r="P394" s="241"/>
      <c r="Q394" s="241"/>
      <c r="R394" s="241"/>
      <c r="S394" s="241"/>
      <c r="T394" s="242"/>
      <c r="AT394" s="243" t="s">
        <v>249</v>
      </c>
      <c r="AU394" s="243" t="s">
        <v>81</v>
      </c>
      <c r="AV394" s="12" t="s">
        <v>81</v>
      </c>
      <c r="AW394" s="12" t="s">
        <v>33</v>
      </c>
      <c r="AX394" s="12" t="s">
        <v>72</v>
      </c>
      <c r="AY394" s="243" t="s">
        <v>236</v>
      </c>
    </row>
    <row r="395" s="13" customFormat="1">
      <c r="B395" s="250"/>
      <c r="C395" s="251"/>
      <c r="D395" s="229" t="s">
        <v>249</v>
      </c>
      <c r="E395" s="252" t="s">
        <v>19</v>
      </c>
      <c r="F395" s="253" t="s">
        <v>3592</v>
      </c>
      <c r="G395" s="251"/>
      <c r="H395" s="252" t="s">
        <v>19</v>
      </c>
      <c r="I395" s="254"/>
      <c r="J395" s="251"/>
      <c r="K395" s="251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249</v>
      </c>
      <c r="AU395" s="259" t="s">
        <v>81</v>
      </c>
      <c r="AV395" s="13" t="s">
        <v>79</v>
      </c>
      <c r="AW395" s="13" t="s">
        <v>33</v>
      </c>
      <c r="AX395" s="13" t="s">
        <v>72</v>
      </c>
      <c r="AY395" s="259" t="s">
        <v>236</v>
      </c>
    </row>
    <row r="396" s="12" customFormat="1">
      <c r="B396" s="233"/>
      <c r="C396" s="234"/>
      <c r="D396" s="229" t="s">
        <v>249</v>
      </c>
      <c r="E396" s="235" t="s">
        <v>19</v>
      </c>
      <c r="F396" s="236" t="s">
        <v>3899</v>
      </c>
      <c r="G396" s="234"/>
      <c r="H396" s="237">
        <v>12.550000000000001</v>
      </c>
      <c r="I396" s="238"/>
      <c r="J396" s="234"/>
      <c r="K396" s="234"/>
      <c r="L396" s="239"/>
      <c r="M396" s="240"/>
      <c r="N396" s="241"/>
      <c r="O396" s="241"/>
      <c r="P396" s="241"/>
      <c r="Q396" s="241"/>
      <c r="R396" s="241"/>
      <c r="S396" s="241"/>
      <c r="T396" s="242"/>
      <c r="AT396" s="243" t="s">
        <v>249</v>
      </c>
      <c r="AU396" s="243" t="s">
        <v>81</v>
      </c>
      <c r="AV396" s="12" t="s">
        <v>81</v>
      </c>
      <c r="AW396" s="12" t="s">
        <v>33</v>
      </c>
      <c r="AX396" s="12" t="s">
        <v>72</v>
      </c>
      <c r="AY396" s="243" t="s">
        <v>236</v>
      </c>
    </row>
    <row r="397" s="1" customFormat="1" ht="16.5" customHeight="1">
      <c r="B397" s="39"/>
      <c r="C397" s="217" t="s">
        <v>1043</v>
      </c>
      <c r="D397" s="217" t="s">
        <v>238</v>
      </c>
      <c r="E397" s="218" t="s">
        <v>3900</v>
      </c>
      <c r="F397" s="219" t="s">
        <v>3901</v>
      </c>
      <c r="G397" s="220" t="s">
        <v>264</v>
      </c>
      <c r="H397" s="221">
        <v>570.17499999999995</v>
      </c>
      <c r="I397" s="222"/>
      <c r="J397" s="223">
        <f>ROUND(I397*H397,2)</f>
        <v>0</v>
      </c>
      <c r="K397" s="219" t="s">
        <v>242</v>
      </c>
      <c r="L397" s="44"/>
      <c r="M397" s="224" t="s">
        <v>19</v>
      </c>
      <c r="N397" s="225" t="s">
        <v>43</v>
      </c>
      <c r="O397" s="80"/>
      <c r="P397" s="226">
        <f>O397*H397</f>
        <v>0</v>
      </c>
      <c r="Q397" s="226">
        <v>0</v>
      </c>
      <c r="R397" s="226">
        <f>Q397*H397</f>
        <v>0</v>
      </c>
      <c r="S397" s="226">
        <v>0</v>
      </c>
      <c r="T397" s="227">
        <f>S397*H397</f>
        <v>0</v>
      </c>
      <c r="AR397" s="18" t="s">
        <v>243</v>
      </c>
      <c r="AT397" s="18" t="s">
        <v>238</v>
      </c>
      <c r="AU397" s="18" t="s">
        <v>81</v>
      </c>
      <c r="AY397" s="18" t="s">
        <v>236</v>
      </c>
      <c r="BE397" s="228">
        <f>IF(N397="základní",J397,0)</f>
        <v>0</v>
      </c>
      <c r="BF397" s="228">
        <f>IF(N397="snížená",J397,0)</f>
        <v>0</v>
      </c>
      <c r="BG397" s="228">
        <f>IF(N397="zákl. přenesená",J397,0)</f>
        <v>0</v>
      </c>
      <c r="BH397" s="228">
        <f>IF(N397="sníž. přenesená",J397,0)</f>
        <v>0</v>
      </c>
      <c r="BI397" s="228">
        <f>IF(N397="nulová",J397,0)</f>
        <v>0</v>
      </c>
      <c r="BJ397" s="18" t="s">
        <v>79</v>
      </c>
      <c r="BK397" s="228">
        <f>ROUND(I397*H397,2)</f>
        <v>0</v>
      </c>
      <c r="BL397" s="18" t="s">
        <v>243</v>
      </c>
      <c r="BM397" s="18" t="s">
        <v>3902</v>
      </c>
    </row>
    <row r="398" s="1" customFormat="1">
      <c r="B398" s="39"/>
      <c r="C398" s="40"/>
      <c r="D398" s="229" t="s">
        <v>245</v>
      </c>
      <c r="E398" s="40"/>
      <c r="F398" s="230" t="s">
        <v>3903</v>
      </c>
      <c r="G398" s="40"/>
      <c r="H398" s="40"/>
      <c r="I398" s="144"/>
      <c r="J398" s="40"/>
      <c r="K398" s="40"/>
      <c r="L398" s="44"/>
      <c r="M398" s="231"/>
      <c r="N398" s="80"/>
      <c r="O398" s="80"/>
      <c r="P398" s="80"/>
      <c r="Q398" s="80"/>
      <c r="R398" s="80"/>
      <c r="S398" s="80"/>
      <c r="T398" s="81"/>
      <c r="AT398" s="18" t="s">
        <v>245</v>
      </c>
      <c r="AU398" s="18" t="s">
        <v>81</v>
      </c>
    </row>
    <row r="399" s="13" customFormat="1">
      <c r="B399" s="250"/>
      <c r="C399" s="251"/>
      <c r="D399" s="229" t="s">
        <v>249</v>
      </c>
      <c r="E399" s="252" t="s">
        <v>19</v>
      </c>
      <c r="F399" s="253" t="s">
        <v>3824</v>
      </c>
      <c r="G399" s="251"/>
      <c r="H399" s="252" t="s">
        <v>19</v>
      </c>
      <c r="I399" s="254"/>
      <c r="J399" s="251"/>
      <c r="K399" s="251"/>
      <c r="L399" s="255"/>
      <c r="M399" s="256"/>
      <c r="N399" s="257"/>
      <c r="O399" s="257"/>
      <c r="P399" s="257"/>
      <c r="Q399" s="257"/>
      <c r="R399" s="257"/>
      <c r="S399" s="257"/>
      <c r="T399" s="258"/>
      <c r="AT399" s="259" t="s">
        <v>249</v>
      </c>
      <c r="AU399" s="259" t="s">
        <v>81</v>
      </c>
      <c r="AV399" s="13" t="s">
        <v>79</v>
      </c>
      <c r="AW399" s="13" t="s">
        <v>33</v>
      </c>
      <c r="AX399" s="13" t="s">
        <v>72</v>
      </c>
      <c r="AY399" s="259" t="s">
        <v>236</v>
      </c>
    </row>
    <row r="400" s="12" customFormat="1">
      <c r="B400" s="233"/>
      <c r="C400" s="234"/>
      <c r="D400" s="229" t="s">
        <v>249</v>
      </c>
      <c r="E400" s="235" t="s">
        <v>19</v>
      </c>
      <c r="F400" s="236" t="s">
        <v>3904</v>
      </c>
      <c r="G400" s="234"/>
      <c r="H400" s="237">
        <v>566.29999999999995</v>
      </c>
      <c r="I400" s="238"/>
      <c r="J400" s="234"/>
      <c r="K400" s="234"/>
      <c r="L400" s="239"/>
      <c r="M400" s="240"/>
      <c r="N400" s="241"/>
      <c r="O400" s="241"/>
      <c r="P400" s="241"/>
      <c r="Q400" s="241"/>
      <c r="R400" s="241"/>
      <c r="S400" s="241"/>
      <c r="T400" s="242"/>
      <c r="AT400" s="243" t="s">
        <v>249</v>
      </c>
      <c r="AU400" s="243" t="s">
        <v>81</v>
      </c>
      <c r="AV400" s="12" t="s">
        <v>81</v>
      </c>
      <c r="AW400" s="12" t="s">
        <v>33</v>
      </c>
      <c r="AX400" s="12" t="s">
        <v>72</v>
      </c>
      <c r="AY400" s="243" t="s">
        <v>236</v>
      </c>
    </row>
    <row r="401" s="13" customFormat="1">
      <c r="B401" s="250"/>
      <c r="C401" s="251"/>
      <c r="D401" s="229" t="s">
        <v>249</v>
      </c>
      <c r="E401" s="252" t="s">
        <v>19</v>
      </c>
      <c r="F401" s="253" t="s">
        <v>3590</v>
      </c>
      <c r="G401" s="251"/>
      <c r="H401" s="252" t="s">
        <v>19</v>
      </c>
      <c r="I401" s="254"/>
      <c r="J401" s="251"/>
      <c r="K401" s="251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249</v>
      </c>
      <c r="AU401" s="259" t="s">
        <v>81</v>
      </c>
      <c r="AV401" s="13" t="s">
        <v>79</v>
      </c>
      <c r="AW401" s="13" t="s">
        <v>33</v>
      </c>
      <c r="AX401" s="13" t="s">
        <v>72</v>
      </c>
      <c r="AY401" s="259" t="s">
        <v>236</v>
      </c>
    </row>
    <row r="402" s="12" customFormat="1">
      <c r="B402" s="233"/>
      <c r="C402" s="234"/>
      <c r="D402" s="229" t="s">
        <v>249</v>
      </c>
      <c r="E402" s="235" t="s">
        <v>19</v>
      </c>
      <c r="F402" s="236" t="s">
        <v>3905</v>
      </c>
      <c r="G402" s="234"/>
      <c r="H402" s="237">
        <v>3.875</v>
      </c>
      <c r="I402" s="238"/>
      <c r="J402" s="234"/>
      <c r="K402" s="234"/>
      <c r="L402" s="239"/>
      <c r="M402" s="240"/>
      <c r="N402" s="241"/>
      <c r="O402" s="241"/>
      <c r="P402" s="241"/>
      <c r="Q402" s="241"/>
      <c r="R402" s="241"/>
      <c r="S402" s="241"/>
      <c r="T402" s="242"/>
      <c r="AT402" s="243" t="s">
        <v>249</v>
      </c>
      <c r="AU402" s="243" t="s">
        <v>81</v>
      </c>
      <c r="AV402" s="12" t="s">
        <v>81</v>
      </c>
      <c r="AW402" s="12" t="s">
        <v>33</v>
      </c>
      <c r="AX402" s="12" t="s">
        <v>72</v>
      </c>
      <c r="AY402" s="243" t="s">
        <v>236</v>
      </c>
    </row>
    <row r="403" s="1" customFormat="1" ht="16.5" customHeight="1">
      <c r="B403" s="39"/>
      <c r="C403" s="217" t="s">
        <v>2519</v>
      </c>
      <c r="D403" s="217" t="s">
        <v>238</v>
      </c>
      <c r="E403" s="218" t="s">
        <v>3906</v>
      </c>
      <c r="F403" s="219" t="s">
        <v>3907</v>
      </c>
      <c r="G403" s="220" t="s">
        <v>264</v>
      </c>
      <c r="H403" s="221">
        <v>1.01</v>
      </c>
      <c r="I403" s="222"/>
      <c r="J403" s="223">
        <f>ROUND(I403*H403,2)</f>
        <v>0</v>
      </c>
      <c r="K403" s="219" t="s">
        <v>242</v>
      </c>
      <c r="L403" s="44"/>
      <c r="M403" s="224" t="s">
        <v>19</v>
      </c>
      <c r="N403" s="225" t="s">
        <v>43</v>
      </c>
      <c r="O403" s="80"/>
      <c r="P403" s="226">
        <f>O403*H403</f>
        <v>0</v>
      </c>
      <c r="Q403" s="226">
        <v>0</v>
      </c>
      <c r="R403" s="226">
        <f>Q403*H403</f>
        <v>0</v>
      </c>
      <c r="S403" s="226">
        <v>0</v>
      </c>
      <c r="T403" s="227">
        <f>S403*H403</f>
        <v>0</v>
      </c>
      <c r="AR403" s="18" t="s">
        <v>243</v>
      </c>
      <c r="AT403" s="18" t="s">
        <v>238</v>
      </c>
      <c r="AU403" s="18" t="s">
        <v>81</v>
      </c>
      <c r="AY403" s="18" t="s">
        <v>236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79</v>
      </c>
      <c r="BK403" s="228">
        <f>ROUND(I403*H403,2)</f>
        <v>0</v>
      </c>
      <c r="BL403" s="18" t="s">
        <v>243</v>
      </c>
      <c r="BM403" s="18" t="s">
        <v>3908</v>
      </c>
    </row>
    <row r="404" s="1" customFormat="1">
      <c r="B404" s="39"/>
      <c r="C404" s="40"/>
      <c r="D404" s="229" t="s">
        <v>245</v>
      </c>
      <c r="E404" s="40"/>
      <c r="F404" s="230" t="s">
        <v>3909</v>
      </c>
      <c r="G404" s="40"/>
      <c r="H404" s="40"/>
      <c r="I404" s="144"/>
      <c r="J404" s="40"/>
      <c r="K404" s="40"/>
      <c r="L404" s="44"/>
      <c r="M404" s="231"/>
      <c r="N404" s="80"/>
      <c r="O404" s="80"/>
      <c r="P404" s="80"/>
      <c r="Q404" s="80"/>
      <c r="R404" s="80"/>
      <c r="S404" s="80"/>
      <c r="T404" s="81"/>
      <c r="AT404" s="18" t="s">
        <v>245</v>
      </c>
      <c r="AU404" s="18" t="s">
        <v>81</v>
      </c>
    </row>
    <row r="405" s="13" customFormat="1">
      <c r="B405" s="250"/>
      <c r="C405" s="251"/>
      <c r="D405" s="229" t="s">
        <v>249</v>
      </c>
      <c r="E405" s="252" t="s">
        <v>19</v>
      </c>
      <c r="F405" s="253" t="s">
        <v>3910</v>
      </c>
      <c r="G405" s="251"/>
      <c r="H405" s="252" t="s">
        <v>19</v>
      </c>
      <c r="I405" s="254"/>
      <c r="J405" s="251"/>
      <c r="K405" s="251"/>
      <c r="L405" s="255"/>
      <c r="M405" s="256"/>
      <c r="N405" s="257"/>
      <c r="O405" s="257"/>
      <c r="P405" s="257"/>
      <c r="Q405" s="257"/>
      <c r="R405" s="257"/>
      <c r="S405" s="257"/>
      <c r="T405" s="258"/>
      <c r="AT405" s="259" t="s">
        <v>249</v>
      </c>
      <c r="AU405" s="259" t="s">
        <v>81</v>
      </c>
      <c r="AV405" s="13" t="s">
        <v>79</v>
      </c>
      <c r="AW405" s="13" t="s">
        <v>33</v>
      </c>
      <c r="AX405" s="13" t="s">
        <v>72</v>
      </c>
      <c r="AY405" s="259" t="s">
        <v>236</v>
      </c>
    </row>
    <row r="406" s="12" customFormat="1">
      <c r="B406" s="233"/>
      <c r="C406" s="234"/>
      <c r="D406" s="229" t="s">
        <v>249</v>
      </c>
      <c r="E406" s="235" t="s">
        <v>19</v>
      </c>
      <c r="F406" s="236" t="s">
        <v>3911</v>
      </c>
      <c r="G406" s="234"/>
      <c r="H406" s="237">
        <v>1.01</v>
      </c>
      <c r="I406" s="238"/>
      <c r="J406" s="234"/>
      <c r="K406" s="234"/>
      <c r="L406" s="239"/>
      <c r="M406" s="240"/>
      <c r="N406" s="241"/>
      <c r="O406" s="241"/>
      <c r="P406" s="241"/>
      <c r="Q406" s="241"/>
      <c r="R406" s="241"/>
      <c r="S406" s="241"/>
      <c r="T406" s="242"/>
      <c r="AT406" s="243" t="s">
        <v>249</v>
      </c>
      <c r="AU406" s="243" t="s">
        <v>81</v>
      </c>
      <c r="AV406" s="12" t="s">
        <v>81</v>
      </c>
      <c r="AW406" s="12" t="s">
        <v>33</v>
      </c>
      <c r="AX406" s="12" t="s">
        <v>72</v>
      </c>
      <c r="AY406" s="243" t="s">
        <v>236</v>
      </c>
    </row>
    <row r="407" s="1" customFormat="1" ht="16.5" customHeight="1">
      <c r="B407" s="39"/>
      <c r="C407" s="217" t="s">
        <v>1047</v>
      </c>
      <c r="D407" s="217" t="s">
        <v>238</v>
      </c>
      <c r="E407" s="218" t="s">
        <v>3912</v>
      </c>
      <c r="F407" s="219" t="s">
        <v>3913</v>
      </c>
      <c r="G407" s="220" t="s">
        <v>264</v>
      </c>
      <c r="H407" s="221">
        <v>37.700000000000003</v>
      </c>
      <c r="I407" s="222"/>
      <c r="J407" s="223">
        <f>ROUND(I407*H407,2)</f>
        <v>0</v>
      </c>
      <c r="K407" s="219" t="s">
        <v>242</v>
      </c>
      <c r="L407" s="44"/>
      <c r="M407" s="224" t="s">
        <v>19</v>
      </c>
      <c r="N407" s="225" t="s">
        <v>43</v>
      </c>
      <c r="O407" s="80"/>
      <c r="P407" s="226">
        <f>O407*H407</f>
        <v>0</v>
      </c>
      <c r="Q407" s="226">
        <v>0.084250000000000005</v>
      </c>
      <c r="R407" s="226">
        <f>Q407*H407</f>
        <v>3.1762250000000005</v>
      </c>
      <c r="S407" s="226">
        <v>0</v>
      </c>
      <c r="T407" s="227">
        <f>S407*H407</f>
        <v>0</v>
      </c>
      <c r="AR407" s="18" t="s">
        <v>243</v>
      </c>
      <c r="AT407" s="18" t="s">
        <v>238</v>
      </c>
      <c r="AU407" s="18" t="s">
        <v>81</v>
      </c>
      <c r="AY407" s="18" t="s">
        <v>236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79</v>
      </c>
      <c r="BK407" s="228">
        <f>ROUND(I407*H407,2)</f>
        <v>0</v>
      </c>
      <c r="BL407" s="18" t="s">
        <v>243</v>
      </c>
      <c r="BM407" s="18" t="s">
        <v>3914</v>
      </c>
    </row>
    <row r="408" s="1" customFormat="1">
      <c r="B408" s="39"/>
      <c r="C408" s="40"/>
      <c r="D408" s="229" t="s">
        <v>245</v>
      </c>
      <c r="E408" s="40"/>
      <c r="F408" s="230" t="s">
        <v>3915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245</v>
      </c>
      <c r="AU408" s="18" t="s">
        <v>81</v>
      </c>
    </row>
    <row r="409" s="13" customFormat="1">
      <c r="B409" s="250"/>
      <c r="C409" s="251"/>
      <c r="D409" s="229" t="s">
        <v>249</v>
      </c>
      <c r="E409" s="252" t="s">
        <v>19</v>
      </c>
      <c r="F409" s="253" t="s">
        <v>3807</v>
      </c>
      <c r="G409" s="251"/>
      <c r="H409" s="252" t="s">
        <v>19</v>
      </c>
      <c r="I409" s="254"/>
      <c r="J409" s="251"/>
      <c r="K409" s="251"/>
      <c r="L409" s="255"/>
      <c r="M409" s="256"/>
      <c r="N409" s="257"/>
      <c r="O409" s="257"/>
      <c r="P409" s="257"/>
      <c r="Q409" s="257"/>
      <c r="R409" s="257"/>
      <c r="S409" s="257"/>
      <c r="T409" s="258"/>
      <c r="AT409" s="259" t="s">
        <v>249</v>
      </c>
      <c r="AU409" s="259" t="s">
        <v>81</v>
      </c>
      <c r="AV409" s="13" t="s">
        <v>79</v>
      </c>
      <c r="AW409" s="13" t="s">
        <v>33</v>
      </c>
      <c r="AX409" s="13" t="s">
        <v>72</v>
      </c>
      <c r="AY409" s="259" t="s">
        <v>236</v>
      </c>
    </row>
    <row r="410" s="12" customFormat="1">
      <c r="B410" s="233"/>
      <c r="C410" s="234"/>
      <c r="D410" s="229" t="s">
        <v>249</v>
      </c>
      <c r="E410" s="235" t="s">
        <v>19</v>
      </c>
      <c r="F410" s="236" t="s">
        <v>3916</v>
      </c>
      <c r="G410" s="234"/>
      <c r="H410" s="237">
        <v>36.299999999999997</v>
      </c>
      <c r="I410" s="238"/>
      <c r="J410" s="234"/>
      <c r="K410" s="234"/>
      <c r="L410" s="239"/>
      <c r="M410" s="240"/>
      <c r="N410" s="241"/>
      <c r="O410" s="241"/>
      <c r="P410" s="241"/>
      <c r="Q410" s="241"/>
      <c r="R410" s="241"/>
      <c r="S410" s="241"/>
      <c r="T410" s="242"/>
      <c r="AT410" s="243" t="s">
        <v>249</v>
      </c>
      <c r="AU410" s="243" t="s">
        <v>81</v>
      </c>
      <c r="AV410" s="12" t="s">
        <v>81</v>
      </c>
      <c r="AW410" s="12" t="s">
        <v>33</v>
      </c>
      <c r="AX410" s="12" t="s">
        <v>72</v>
      </c>
      <c r="AY410" s="243" t="s">
        <v>236</v>
      </c>
    </row>
    <row r="411" s="13" customFormat="1">
      <c r="B411" s="250"/>
      <c r="C411" s="251"/>
      <c r="D411" s="229" t="s">
        <v>249</v>
      </c>
      <c r="E411" s="252" t="s">
        <v>19</v>
      </c>
      <c r="F411" s="253" t="s">
        <v>3809</v>
      </c>
      <c r="G411" s="251"/>
      <c r="H411" s="252" t="s">
        <v>19</v>
      </c>
      <c r="I411" s="254"/>
      <c r="J411" s="251"/>
      <c r="K411" s="251"/>
      <c r="L411" s="255"/>
      <c r="M411" s="256"/>
      <c r="N411" s="257"/>
      <c r="O411" s="257"/>
      <c r="P411" s="257"/>
      <c r="Q411" s="257"/>
      <c r="R411" s="257"/>
      <c r="S411" s="257"/>
      <c r="T411" s="258"/>
      <c r="AT411" s="259" t="s">
        <v>249</v>
      </c>
      <c r="AU411" s="259" t="s">
        <v>81</v>
      </c>
      <c r="AV411" s="13" t="s">
        <v>79</v>
      </c>
      <c r="AW411" s="13" t="s">
        <v>33</v>
      </c>
      <c r="AX411" s="13" t="s">
        <v>72</v>
      </c>
      <c r="AY411" s="259" t="s">
        <v>236</v>
      </c>
    </row>
    <row r="412" s="12" customFormat="1">
      <c r="B412" s="233"/>
      <c r="C412" s="234"/>
      <c r="D412" s="229" t="s">
        <v>249</v>
      </c>
      <c r="E412" s="235" t="s">
        <v>19</v>
      </c>
      <c r="F412" s="236" t="s">
        <v>3917</v>
      </c>
      <c r="G412" s="234"/>
      <c r="H412" s="237">
        <v>1.3999999999999999</v>
      </c>
      <c r="I412" s="238"/>
      <c r="J412" s="234"/>
      <c r="K412" s="234"/>
      <c r="L412" s="239"/>
      <c r="M412" s="240"/>
      <c r="N412" s="241"/>
      <c r="O412" s="241"/>
      <c r="P412" s="241"/>
      <c r="Q412" s="241"/>
      <c r="R412" s="241"/>
      <c r="S412" s="241"/>
      <c r="T412" s="242"/>
      <c r="AT412" s="243" t="s">
        <v>249</v>
      </c>
      <c r="AU412" s="243" t="s">
        <v>81</v>
      </c>
      <c r="AV412" s="12" t="s">
        <v>81</v>
      </c>
      <c r="AW412" s="12" t="s">
        <v>33</v>
      </c>
      <c r="AX412" s="12" t="s">
        <v>72</v>
      </c>
      <c r="AY412" s="243" t="s">
        <v>236</v>
      </c>
    </row>
    <row r="413" s="1" customFormat="1" ht="16.5" customHeight="1">
      <c r="B413" s="39"/>
      <c r="C413" s="260" t="s">
        <v>2534</v>
      </c>
      <c r="D413" s="260" t="s">
        <v>680</v>
      </c>
      <c r="E413" s="261" t="s">
        <v>3918</v>
      </c>
      <c r="F413" s="262" t="s">
        <v>3919</v>
      </c>
      <c r="G413" s="263" t="s">
        <v>264</v>
      </c>
      <c r="H413" s="264">
        <v>37.389000000000003</v>
      </c>
      <c r="I413" s="265"/>
      <c r="J413" s="266">
        <f>ROUND(I413*H413,2)</f>
        <v>0</v>
      </c>
      <c r="K413" s="262" t="s">
        <v>242</v>
      </c>
      <c r="L413" s="267"/>
      <c r="M413" s="268" t="s">
        <v>19</v>
      </c>
      <c r="N413" s="269" t="s">
        <v>43</v>
      </c>
      <c r="O413" s="80"/>
      <c r="P413" s="226">
        <f>O413*H413</f>
        <v>0</v>
      </c>
      <c r="Q413" s="226">
        <v>0.13100000000000001</v>
      </c>
      <c r="R413" s="226">
        <f>Q413*H413</f>
        <v>4.8979590000000002</v>
      </c>
      <c r="S413" s="226">
        <v>0</v>
      </c>
      <c r="T413" s="227">
        <f>S413*H413</f>
        <v>0</v>
      </c>
      <c r="AR413" s="18" t="s">
        <v>305</v>
      </c>
      <c r="AT413" s="18" t="s">
        <v>680</v>
      </c>
      <c r="AU413" s="18" t="s">
        <v>81</v>
      </c>
      <c r="AY413" s="18" t="s">
        <v>236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8" t="s">
        <v>79</v>
      </c>
      <c r="BK413" s="228">
        <f>ROUND(I413*H413,2)</f>
        <v>0</v>
      </c>
      <c r="BL413" s="18" t="s">
        <v>243</v>
      </c>
      <c r="BM413" s="18" t="s">
        <v>3920</v>
      </c>
    </row>
    <row r="414" s="1" customFormat="1">
      <c r="B414" s="39"/>
      <c r="C414" s="40"/>
      <c r="D414" s="229" t="s">
        <v>245</v>
      </c>
      <c r="E414" s="40"/>
      <c r="F414" s="230" t="s">
        <v>3919</v>
      </c>
      <c r="G414" s="40"/>
      <c r="H414" s="40"/>
      <c r="I414" s="144"/>
      <c r="J414" s="40"/>
      <c r="K414" s="40"/>
      <c r="L414" s="44"/>
      <c r="M414" s="231"/>
      <c r="N414" s="80"/>
      <c r="O414" s="80"/>
      <c r="P414" s="80"/>
      <c r="Q414" s="80"/>
      <c r="R414" s="80"/>
      <c r="S414" s="80"/>
      <c r="T414" s="81"/>
      <c r="AT414" s="18" t="s">
        <v>245</v>
      </c>
      <c r="AU414" s="18" t="s">
        <v>81</v>
      </c>
    </row>
    <row r="415" s="13" customFormat="1">
      <c r="B415" s="250"/>
      <c r="C415" s="251"/>
      <c r="D415" s="229" t="s">
        <v>249</v>
      </c>
      <c r="E415" s="252" t="s">
        <v>19</v>
      </c>
      <c r="F415" s="253" t="s">
        <v>3807</v>
      </c>
      <c r="G415" s="251"/>
      <c r="H415" s="252" t="s">
        <v>19</v>
      </c>
      <c r="I415" s="254"/>
      <c r="J415" s="251"/>
      <c r="K415" s="251"/>
      <c r="L415" s="255"/>
      <c r="M415" s="256"/>
      <c r="N415" s="257"/>
      <c r="O415" s="257"/>
      <c r="P415" s="257"/>
      <c r="Q415" s="257"/>
      <c r="R415" s="257"/>
      <c r="S415" s="257"/>
      <c r="T415" s="258"/>
      <c r="AT415" s="259" t="s">
        <v>249</v>
      </c>
      <c r="AU415" s="259" t="s">
        <v>81</v>
      </c>
      <c r="AV415" s="13" t="s">
        <v>79</v>
      </c>
      <c r="AW415" s="13" t="s">
        <v>33</v>
      </c>
      <c r="AX415" s="13" t="s">
        <v>72</v>
      </c>
      <c r="AY415" s="259" t="s">
        <v>236</v>
      </c>
    </row>
    <row r="416" s="12" customFormat="1">
      <c r="B416" s="233"/>
      <c r="C416" s="234"/>
      <c r="D416" s="229" t="s">
        <v>249</v>
      </c>
      <c r="E416" s="235" t="s">
        <v>19</v>
      </c>
      <c r="F416" s="236" t="s">
        <v>3921</v>
      </c>
      <c r="G416" s="234"/>
      <c r="H416" s="237">
        <v>37.389000000000003</v>
      </c>
      <c r="I416" s="238"/>
      <c r="J416" s="234"/>
      <c r="K416" s="234"/>
      <c r="L416" s="239"/>
      <c r="M416" s="240"/>
      <c r="N416" s="241"/>
      <c r="O416" s="241"/>
      <c r="P416" s="241"/>
      <c r="Q416" s="241"/>
      <c r="R416" s="241"/>
      <c r="S416" s="241"/>
      <c r="T416" s="242"/>
      <c r="AT416" s="243" t="s">
        <v>249</v>
      </c>
      <c r="AU416" s="243" t="s">
        <v>81</v>
      </c>
      <c r="AV416" s="12" t="s">
        <v>81</v>
      </c>
      <c r="AW416" s="12" t="s">
        <v>33</v>
      </c>
      <c r="AX416" s="12" t="s">
        <v>72</v>
      </c>
      <c r="AY416" s="243" t="s">
        <v>236</v>
      </c>
    </row>
    <row r="417" s="1" customFormat="1" ht="16.5" customHeight="1">
      <c r="B417" s="39"/>
      <c r="C417" s="260" t="s">
        <v>1051</v>
      </c>
      <c r="D417" s="260" t="s">
        <v>680</v>
      </c>
      <c r="E417" s="261" t="s">
        <v>3922</v>
      </c>
      <c r="F417" s="262" t="s">
        <v>3923</v>
      </c>
      <c r="G417" s="263" t="s">
        <v>264</v>
      </c>
      <c r="H417" s="264">
        <v>1.442</v>
      </c>
      <c r="I417" s="265"/>
      <c r="J417" s="266">
        <f>ROUND(I417*H417,2)</f>
        <v>0</v>
      </c>
      <c r="K417" s="262" t="s">
        <v>242</v>
      </c>
      <c r="L417" s="267"/>
      <c r="M417" s="268" t="s">
        <v>19</v>
      </c>
      <c r="N417" s="269" t="s">
        <v>43</v>
      </c>
      <c r="O417" s="80"/>
      <c r="P417" s="226">
        <f>O417*H417</f>
        <v>0</v>
      </c>
      <c r="Q417" s="226">
        <v>0.13100000000000001</v>
      </c>
      <c r="R417" s="226">
        <f>Q417*H417</f>
        <v>0.18890200000000001</v>
      </c>
      <c r="S417" s="226">
        <v>0</v>
      </c>
      <c r="T417" s="227">
        <f>S417*H417</f>
        <v>0</v>
      </c>
      <c r="AR417" s="18" t="s">
        <v>305</v>
      </c>
      <c r="AT417" s="18" t="s">
        <v>680</v>
      </c>
      <c r="AU417" s="18" t="s">
        <v>81</v>
      </c>
      <c r="AY417" s="18" t="s">
        <v>236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8" t="s">
        <v>79</v>
      </c>
      <c r="BK417" s="228">
        <f>ROUND(I417*H417,2)</f>
        <v>0</v>
      </c>
      <c r="BL417" s="18" t="s">
        <v>243</v>
      </c>
      <c r="BM417" s="18" t="s">
        <v>3924</v>
      </c>
    </row>
    <row r="418" s="1" customFormat="1">
      <c r="B418" s="39"/>
      <c r="C418" s="40"/>
      <c r="D418" s="229" t="s">
        <v>245</v>
      </c>
      <c r="E418" s="40"/>
      <c r="F418" s="230" t="s">
        <v>3923</v>
      </c>
      <c r="G418" s="40"/>
      <c r="H418" s="40"/>
      <c r="I418" s="144"/>
      <c r="J418" s="40"/>
      <c r="K418" s="40"/>
      <c r="L418" s="44"/>
      <c r="M418" s="231"/>
      <c r="N418" s="80"/>
      <c r="O418" s="80"/>
      <c r="P418" s="80"/>
      <c r="Q418" s="80"/>
      <c r="R418" s="80"/>
      <c r="S418" s="80"/>
      <c r="T418" s="81"/>
      <c r="AT418" s="18" t="s">
        <v>245</v>
      </c>
      <c r="AU418" s="18" t="s">
        <v>81</v>
      </c>
    </row>
    <row r="419" s="13" customFormat="1">
      <c r="B419" s="250"/>
      <c r="C419" s="251"/>
      <c r="D419" s="229" t="s">
        <v>249</v>
      </c>
      <c r="E419" s="252" t="s">
        <v>19</v>
      </c>
      <c r="F419" s="253" t="s">
        <v>3809</v>
      </c>
      <c r="G419" s="251"/>
      <c r="H419" s="252" t="s">
        <v>19</v>
      </c>
      <c r="I419" s="254"/>
      <c r="J419" s="251"/>
      <c r="K419" s="251"/>
      <c r="L419" s="255"/>
      <c r="M419" s="256"/>
      <c r="N419" s="257"/>
      <c r="O419" s="257"/>
      <c r="P419" s="257"/>
      <c r="Q419" s="257"/>
      <c r="R419" s="257"/>
      <c r="S419" s="257"/>
      <c r="T419" s="258"/>
      <c r="AT419" s="259" t="s">
        <v>249</v>
      </c>
      <c r="AU419" s="259" t="s">
        <v>81</v>
      </c>
      <c r="AV419" s="13" t="s">
        <v>79</v>
      </c>
      <c r="AW419" s="13" t="s">
        <v>33</v>
      </c>
      <c r="AX419" s="13" t="s">
        <v>72</v>
      </c>
      <c r="AY419" s="259" t="s">
        <v>236</v>
      </c>
    </row>
    <row r="420" s="12" customFormat="1">
      <c r="B420" s="233"/>
      <c r="C420" s="234"/>
      <c r="D420" s="229" t="s">
        <v>249</v>
      </c>
      <c r="E420" s="235" t="s">
        <v>19</v>
      </c>
      <c r="F420" s="236" t="s">
        <v>3925</v>
      </c>
      <c r="G420" s="234"/>
      <c r="H420" s="237">
        <v>1.442</v>
      </c>
      <c r="I420" s="238"/>
      <c r="J420" s="234"/>
      <c r="K420" s="234"/>
      <c r="L420" s="239"/>
      <c r="M420" s="240"/>
      <c r="N420" s="241"/>
      <c r="O420" s="241"/>
      <c r="P420" s="241"/>
      <c r="Q420" s="241"/>
      <c r="R420" s="241"/>
      <c r="S420" s="241"/>
      <c r="T420" s="242"/>
      <c r="AT420" s="243" t="s">
        <v>249</v>
      </c>
      <c r="AU420" s="243" t="s">
        <v>81</v>
      </c>
      <c r="AV420" s="12" t="s">
        <v>81</v>
      </c>
      <c r="AW420" s="12" t="s">
        <v>33</v>
      </c>
      <c r="AX420" s="12" t="s">
        <v>72</v>
      </c>
      <c r="AY420" s="243" t="s">
        <v>236</v>
      </c>
    </row>
    <row r="421" s="1" customFormat="1" ht="16.5" customHeight="1">
      <c r="B421" s="39"/>
      <c r="C421" s="217" t="s">
        <v>2546</v>
      </c>
      <c r="D421" s="217" t="s">
        <v>238</v>
      </c>
      <c r="E421" s="218" t="s">
        <v>3912</v>
      </c>
      <c r="F421" s="219" t="s">
        <v>3913</v>
      </c>
      <c r="G421" s="220" t="s">
        <v>264</v>
      </c>
      <c r="H421" s="221">
        <v>1.2</v>
      </c>
      <c r="I421" s="222"/>
      <c r="J421" s="223">
        <f>ROUND(I421*H421,2)</f>
        <v>0</v>
      </c>
      <c r="K421" s="219" t="s">
        <v>242</v>
      </c>
      <c r="L421" s="44"/>
      <c r="M421" s="224" t="s">
        <v>19</v>
      </c>
      <c r="N421" s="225" t="s">
        <v>43</v>
      </c>
      <c r="O421" s="80"/>
      <c r="P421" s="226">
        <f>O421*H421</f>
        <v>0</v>
      </c>
      <c r="Q421" s="226">
        <v>0.084250000000000005</v>
      </c>
      <c r="R421" s="226">
        <f>Q421*H421</f>
        <v>0.10110000000000001</v>
      </c>
      <c r="S421" s="226">
        <v>0</v>
      </c>
      <c r="T421" s="227">
        <f>S421*H421</f>
        <v>0</v>
      </c>
      <c r="AR421" s="18" t="s">
        <v>243</v>
      </c>
      <c r="AT421" s="18" t="s">
        <v>238</v>
      </c>
      <c r="AU421" s="18" t="s">
        <v>81</v>
      </c>
      <c r="AY421" s="18" t="s">
        <v>236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8" t="s">
        <v>79</v>
      </c>
      <c r="BK421" s="228">
        <f>ROUND(I421*H421,2)</f>
        <v>0</v>
      </c>
      <c r="BL421" s="18" t="s">
        <v>243</v>
      </c>
      <c r="BM421" s="18" t="s">
        <v>3926</v>
      </c>
    </row>
    <row r="422" s="1" customFormat="1">
      <c r="B422" s="39"/>
      <c r="C422" s="40"/>
      <c r="D422" s="229" t="s">
        <v>245</v>
      </c>
      <c r="E422" s="40"/>
      <c r="F422" s="230" t="s">
        <v>3915</v>
      </c>
      <c r="G422" s="40"/>
      <c r="H422" s="40"/>
      <c r="I422" s="144"/>
      <c r="J422" s="40"/>
      <c r="K422" s="40"/>
      <c r="L422" s="44"/>
      <c r="M422" s="231"/>
      <c r="N422" s="80"/>
      <c r="O422" s="80"/>
      <c r="P422" s="80"/>
      <c r="Q422" s="80"/>
      <c r="R422" s="80"/>
      <c r="S422" s="80"/>
      <c r="T422" s="81"/>
      <c r="AT422" s="18" t="s">
        <v>245</v>
      </c>
      <c r="AU422" s="18" t="s">
        <v>81</v>
      </c>
    </row>
    <row r="423" s="13" customFormat="1">
      <c r="B423" s="250"/>
      <c r="C423" s="251"/>
      <c r="D423" s="229" t="s">
        <v>249</v>
      </c>
      <c r="E423" s="252" t="s">
        <v>19</v>
      </c>
      <c r="F423" s="253" t="s">
        <v>3804</v>
      </c>
      <c r="G423" s="251"/>
      <c r="H423" s="252" t="s">
        <v>19</v>
      </c>
      <c r="I423" s="254"/>
      <c r="J423" s="251"/>
      <c r="K423" s="251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249</v>
      </c>
      <c r="AU423" s="259" t="s">
        <v>81</v>
      </c>
      <c r="AV423" s="13" t="s">
        <v>79</v>
      </c>
      <c r="AW423" s="13" t="s">
        <v>33</v>
      </c>
      <c r="AX423" s="13" t="s">
        <v>72</v>
      </c>
      <c r="AY423" s="259" t="s">
        <v>236</v>
      </c>
    </row>
    <row r="424" s="12" customFormat="1">
      <c r="B424" s="233"/>
      <c r="C424" s="234"/>
      <c r="D424" s="229" t="s">
        <v>249</v>
      </c>
      <c r="E424" s="235" t="s">
        <v>19</v>
      </c>
      <c r="F424" s="236" t="s">
        <v>3927</v>
      </c>
      <c r="G424" s="234"/>
      <c r="H424" s="237">
        <v>1.2</v>
      </c>
      <c r="I424" s="238"/>
      <c r="J424" s="234"/>
      <c r="K424" s="234"/>
      <c r="L424" s="239"/>
      <c r="M424" s="240"/>
      <c r="N424" s="241"/>
      <c r="O424" s="241"/>
      <c r="P424" s="241"/>
      <c r="Q424" s="241"/>
      <c r="R424" s="241"/>
      <c r="S424" s="241"/>
      <c r="T424" s="242"/>
      <c r="AT424" s="243" t="s">
        <v>249</v>
      </c>
      <c r="AU424" s="243" t="s">
        <v>81</v>
      </c>
      <c r="AV424" s="12" t="s">
        <v>81</v>
      </c>
      <c r="AW424" s="12" t="s">
        <v>33</v>
      </c>
      <c r="AX424" s="12" t="s">
        <v>72</v>
      </c>
      <c r="AY424" s="243" t="s">
        <v>236</v>
      </c>
    </row>
    <row r="425" s="1" customFormat="1" ht="16.5" customHeight="1">
      <c r="B425" s="39"/>
      <c r="C425" s="260" t="s">
        <v>1054</v>
      </c>
      <c r="D425" s="260" t="s">
        <v>680</v>
      </c>
      <c r="E425" s="261" t="s">
        <v>3922</v>
      </c>
      <c r="F425" s="262" t="s">
        <v>3923</v>
      </c>
      <c r="G425" s="263" t="s">
        <v>264</v>
      </c>
      <c r="H425" s="264">
        <v>1.236</v>
      </c>
      <c r="I425" s="265"/>
      <c r="J425" s="266">
        <f>ROUND(I425*H425,2)</f>
        <v>0</v>
      </c>
      <c r="K425" s="262" t="s">
        <v>242</v>
      </c>
      <c r="L425" s="267"/>
      <c r="M425" s="268" t="s">
        <v>19</v>
      </c>
      <c r="N425" s="269" t="s">
        <v>43</v>
      </c>
      <c r="O425" s="80"/>
      <c r="P425" s="226">
        <f>O425*H425</f>
        <v>0</v>
      </c>
      <c r="Q425" s="226">
        <v>0.13100000000000001</v>
      </c>
      <c r="R425" s="226">
        <f>Q425*H425</f>
        <v>0.161916</v>
      </c>
      <c r="S425" s="226">
        <v>0</v>
      </c>
      <c r="T425" s="227">
        <f>S425*H425</f>
        <v>0</v>
      </c>
      <c r="AR425" s="18" t="s">
        <v>305</v>
      </c>
      <c r="AT425" s="18" t="s">
        <v>680</v>
      </c>
      <c r="AU425" s="18" t="s">
        <v>81</v>
      </c>
      <c r="AY425" s="18" t="s">
        <v>236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79</v>
      </c>
      <c r="BK425" s="228">
        <f>ROUND(I425*H425,2)</f>
        <v>0</v>
      </c>
      <c r="BL425" s="18" t="s">
        <v>243</v>
      </c>
      <c r="BM425" s="18" t="s">
        <v>3928</v>
      </c>
    </row>
    <row r="426" s="1" customFormat="1">
      <c r="B426" s="39"/>
      <c r="C426" s="40"/>
      <c r="D426" s="229" t="s">
        <v>245</v>
      </c>
      <c r="E426" s="40"/>
      <c r="F426" s="230" t="s">
        <v>3923</v>
      </c>
      <c r="G426" s="40"/>
      <c r="H426" s="40"/>
      <c r="I426" s="144"/>
      <c r="J426" s="40"/>
      <c r="K426" s="40"/>
      <c r="L426" s="44"/>
      <c r="M426" s="231"/>
      <c r="N426" s="80"/>
      <c r="O426" s="80"/>
      <c r="P426" s="80"/>
      <c r="Q426" s="80"/>
      <c r="R426" s="80"/>
      <c r="S426" s="80"/>
      <c r="T426" s="81"/>
      <c r="AT426" s="18" t="s">
        <v>245</v>
      </c>
      <c r="AU426" s="18" t="s">
        <v>81</v>
      </c>
    </row>
    <row r="427" s="13" customFormat="1">
      <c r="B427" s="250"/>
      <c r="C427" s="251"/>
      <c r="D427" s="229" t="s">
        <v>249</v>
      </c>
      <c r="E427" s="252" t="s">
        <v>19</v>
      </c>
      <c r="F427" s="253" t="s">
        <v>3804</v>
      </c>
      <c r="G427" s="251"/>
      <c r="H427" s="252" t="s">
        <v>19</v>
      </c>
      <c r="I427" s="254"/>
      <c r="J427" s="251"/>
      <c r="K427" s="251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249</v>
      </c>
      <c r="AU427" s="259" t="s">
        <v>81</v>
      </c>
      <c r="AV427" s="13" t="s">
        <v>79</v>
      </c>
      <c r="AW427" s="13" t="s">
        <v>33</v>
      </c>
      <c r="AX427" s="13" t="s">
        <v>72</v>
      </c>
      <c r="AY427" s="259" t="s">
        <v>236</v>
      </c>
    </row>
    <row r="428" s="12" customFormat="1">
      <c r="B428" s="233"/>
      <c r="C428" s="234"/>
      <c r="D428" s="229" t="s">
        <v>249</v>
      </c>
      <c r="E428" s="235" t="s">
        <v>19</v>
      </c>
      <c r="F428" s="236" t="s">
        <v>3929</v>
      </c>
      <c r="G428" s="234"/>
      <c r="H428" s="237">
        <v>1.236</v>
      </c>
      <c r="I428" s="238"/>
      <c r="J428" s="234"/>
      <c r="K428" s="234"/>
      <c r="L428" s="239"/>
      <c r="M428" s="240"/>
      <c r="N428" s="241"/>
      <c r="O428" s="241"/>
      <c r="P428" s="241"/>
      <c r="Q428" s="241"/>
      <c r="R428" s="241"/>
      <c r="S428" s="241"/>
      <c r="T428" s="242"/>
      <c r="AT428" s="243" t="s">
        <v>249</v>
      </c>
      <c r="AU428" s="243" t="s">
        <v>81</v>
      </c>
      <c r="AV428" s="12" t="s">
        <v>81</v>
      </c>
      <c r="AW428" s="12" t="s">
        <v>33</v>
      </c>
      <c r="AX428" s="12" t="s">
        <v>72</v>
      </c>
      <c r="AY428" s="243" t="s">
        <v>236</v>
      </c>
    </row>
    <row r="429" s="1" customFormat="1" ht="16.5" customHeight="1">
      <c r="B429" s="39"/>
      <c r="C429" s="217" t="s">
        <v>2556</v>
      </c>
      <c r="D429" s="217" t="s">
        <v>238</v>
      </c>
      <c r="E429" s="218" t="s">
        <v>3930</v>
      </c>
      <c r="F429" s="219" t="s">
        <v>3931</v>
      </c>
      <c r="G429" s="220" t="s">
        <v>264</v>
      </c>
      <c r="H429" s="221">
        <v>87</v>
      </c>
      <c r="I429" s="222"/>
      <c r="J429" s="223">
        <f>ROUND(I429*H429,2)</f>
        <v>0</v>
      </c>
      <c r="K429" s="219" t="s">
        <v>242</v>
      </c>
      <c r="L429" s="44"/>
      <c r="M429" s="224" t="s">
        <v>19</v>
      </c>
      <c r="N429" s="225" t="s">
        <v>43</v>
      </c>
      <c r="O429" s="80"/>
      <c r="P429" s="226">
        <f>O429*H429</f>
        <v>0</v>
      </c>
      <c r="Q429" s="226">
        <v>0.084250000000000005</v>
      </c>
      <c r="R429" s="226">
        <f>Q429*H429</f>
        <v>7.3297500000000007</v>
      </c>
      <c r="S429" s="226">
        <v>0</v>
      </c>
      <c r="T429" s="227">
        <f>S429*H429</f>
        <v>0</v>
      </c>
      <c r="AR429" s="18" t="s">
        <v>243</v>
      </c>
      <c r="AT429" s="18" t="s">
        <v>238</v>
      </c>
      <c r="AU429" s="18" t="s">
        <v>81</v>
      </c>
      <c r="AY429" s="18" t="s">
        <v>236</v>
      </c>
      <c r="BE429" s="228">
        <f>IF(N429="základní",J429,0)</f>
        <v>0</v>
      </c>
      <c r="BF429" s="228">
        <f>IF(N429="snížená",J429,0)</f>
        <v>0</v>
      </c>
      <c r="BG429" s="228">
        <f>IF(N429="zákl. přenesená",J429,0)</f>
        <v>0</v>
      </c>
      <c r="BH429" s="228">
        <f>IF(N429="sníž. přenesená",J429,0)</f>
        <v>0</v>
      </c>
      <c r="BI429" s="228">
        <f>IF(N429="nulová",J429,0)</f>
        <v>0</v>
      </c>
      <c r="BJ429" s="18" t="s">
        <v>79</v>
      </c>
      <c r="BK429" s="228">
        <f>ROUND(I429*H429,2)</f>
        <v>0</v>
      </c>
      <c r="BL429" s="18" t="s">
        <v>243</v>
      </c>
      <c r="BM429" s="18" t="s">
        <v>3932</v>
      </c>
    </row>
    <row r="430" s="1" customFormat="1">
      <c r="B430" s="39"/>
      <c r="C430" s="40"/>
      <c r="D430" s="229" t="s">
        <v>245</v>
      </c>
      <c r="E430" s="40"/>
      <c r="F430" s="230" t="s">
        <v>3933</v>
      </c>
      <c r="G430" s="40"/>
      <c r="H430" s="40"/>
      <c r="I430" s="144"/>
      <c r="J430" s="40"/>
      <c r="K430" s="40"/>
      <c r="L430" s="44"/>
      <c r="M430" s="231"/>
      <c r="N430" s="80"/>
      <c r="O430" s="80"/>
      <c r="P430" s="80"/>
      <c r="Q430" s="80"/>
      <c r="R430" s="80"/>
      <c r="S430" s="80"/>
      <c r="T430" s="81"/>
      <c r="AT430" s="18" t="s">
        <v>245</v>
      </c>
      <c r="AU430" s="18" t="s">
        <v>81</v>
      </c>
    </row>
    <row r="431" s="13" customFormat="1">
      <c r="B431" s="250"/>
      <c r="C431" s="251"/>
      <c r="D431" s="229" t="s">
        <v>249</v>
      </c>
      <c r="E431" s="252" t="s">
        <v>19</v>
      </c>
      <c r="F431" s="253" t="s">
        <v>3802</v>
      </c>
      <c r="G431" s="251"/>
      <c r="H431" s="252" t="s">
        <v>19</v>
      </c>
      <c r="I431" s="254"/>
      <c r="J431" s="251"/>
      <c r="K431" s="251"/>
      <c r="L431" s="255"/>
      <c r="M431" s="256"/>
      <c r="N431" s="257"/>
      <c r="O431" s="257"/>
      <c r="P431" s="257"/>
      <c r="Q431" s="257"/>
      <c r="R431" s="257"/>
      <c r="S431" s="257"/>
      <c r="T431" s="258"/>
      <c r="AT431" s="259" t="s">
        <v>249</v>
      </c>
      <c r="AU431" s="259" t="s">
        <v>81</v>
      </c>
      <c r="AV431" s="13" t="s">
        <v>79</v>
      </c>
      <c r="AW431" s="13" t="s">
        <v>33</v>
      </c>
      <c r="AX431" s="13" t="s">
        <v>72</v>
      </c>
      <c r="AY431" s="259" t="s">
        <v>236</v>
      </c>
    </row>
    <row r="432" s="12" customFormat="1">
      <c r="B432" s="233"/>
      <c r="C432" s="234"/>
      <c r="D432" s="229" t="s">
        <v>249</v>
      </c>
      <c r="E432" s="235" t="s">
        <v>19</v>
      </c>
      <c r="F432" s="236" t="s">
        <v>3934</v>
      </c>
      <c r="G432" s="234"/>
      <c r="H432" s="237">
        <v>87</v>
      </c>
      <c r="I432" s="238"/>
      <c r="J432" s="234"/>
      <c r="K432" s="234"/>
      <c r="L432" s="239"/>
      <c r="M432" s="240"/>
      <c r="N432" s="241"/>
      <c r="O432" s="241"/>
      <c r="P432" s="241"/>
      <c r="Q432" s="241"/>
      <c r="R432" s="241"/>
      <c r="S432" s="241"/>
      <c r="T432" s="242"/>
      <c r="AT432" s="243" t="s">
        <v>249</v>
      </c>
      <c r="AU432" s="243" t="s">
        <v>81</v>
      </c>
      <c r="AV432" s="12" t="s">
        <v>81</v>
      </c>
      <c r="AW432" s="12" t="s">
        <v>33</v>
      </c>
      <c r="AX432" s="12" t="s">
        <v>72</v>
      </c>
      <c r="AY432" s="243" t="s">
        <v>236</v>
      </c>
    </row>
    <row r="433" s="1" customFormat="1" ht="16.5" customHeight="1">
      <c r="B433" s="39"/>
      <c r="C433" s="260" t="s">
        <v>1058</v>
      </c>
      <c r="D433" s="260" t="s">
        <v>680</v>
      </c>
      <c r="E433" s="261" t="s">
        <v>3918</v>
      </c>
      <c r="F433" s="262" t="s">
        <v>3919</v>
      </c>
      <c r="G433" s="263" t="s">
        <v>264</v>
      </c>
      <c r="H433" s="264">
        <v>89.609999999999999</v>
      </c>
      <c r="I433" s="265"/>
      <c r="J433" s="266">
        <f>ROUND(I433*H433,2)</f>
        <v>0</v>
      </c>
      <c r="K433" s="262" t="s">
        <v>242</v>
      </c>
      <c r="L433" s="267"/>
      <c r="M433" s="268" t="s">
        <v>19</v>
      </c>
      <c r="N433" s="269" t="s">
        <v>43</v>
      </c>
      <c r="O433" s="80"/>
      <c r="P433" s="226">
        <f>O433*H433</f>
        <v>0</v>
      </c>
      <c r="Q433" s="226">
        <v>0.13100000000000001</v>
      </c>
      <c r="R433" s="226">
        <f>Q433*H433</f>
        <v>11.738910000000001</v>
      </c>
      <c r="S433" s="226">
        <v>0</v>
      </c>
      <c r="T433" s="227">
        <f>S433*H433</f>
        <v>0</v>
      </c>
      <c r="AR433" s="18" t="s">
        <v>305</v>
      </c>
      <c r="AT433" s="18" t="s">
        <v>680</v>
      </c>
      <c r="AU433" s="18" t="s">
        <v>81</v>
      </c>
      <c r="AY433" s="18" t="s">
        <v>236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8" t="s">
        <v>79</v>
      </c>
      <c r="BK433" s="228">
        <f>ROUND(I433*H433,2)</f>
        <v>0</v>
      </c>
      <c r="BL433" s="18" t="s">
        <v>243</v>
      </c>
      <c r="BM433" s="18" t="s">
        <v>3935</v>
      </c>
    </row>
    <row r="434" s="1" customFormat="1">
      <c r="B434" s="39"/>
      <c r="C434" s="40"/>
      <c r="D434" s="229" t="s">
        <v>245</v>
      </c>
      <c r="E434" s="40"/>
      <c r="F434" s="230" t="s">
        <v>3919</v>
      </c>
      <c r="G434" s="40"/>
      <c r="H434" s="40"/>
      <c r="I434" s="144"/>
      <c r="J434" s="40"/>
      <c r="K434" s="40"/>
      <c r="L434" s="44"/>
      <c r="M434" s="231"/>
      <c r="N434" s="80"/>
      <c r="O434" s="80"/>
      <c r="P434" s="80"/>
      <c r="Q434" s="80"/>
      <c r="R434" s="80"/>
      <c r="S434" s="80"/>
      <c r="T434" s="81"/>
      <c r="AT434" s="18" t="s">
        <v>245</v>
      </c>
      <c r="AU434" s="18" t="s">
        <v>81</v>
      </c>
    </row>
    <row r="435" s="13" customFormat="1">
      <c r="B435" s="250"/>
      <c r="C435" s="251"/>
      <c r="D435" s="229" t="s">
        <v>249</v>
      </c>
      <c r="E435" s="252" t="s">
        <v>19</v>
      </c>
      <c r="F435" s="253" t="s">
        <v>3802</v>
      </c>
      <c r="G435" s="251"/>
      <c r="H435" s="252" t="s">
        <v>19</v>
      </c>
      <c r="I435" s="254"/>
      <c r="J435" s="251"/>
      <c r="K435" s="251"/>
      <c r="L435" s="255"/>
      <c r="M435" s="256"/>
      <c r="N435" s="257"/>
      <c r="O435" s="257"/>
      <c r="P435" s="257"/>
      <c r="Q435" s="257"/>
      <c r="R435" s="257"/>
      <c r="S435" s="257"/>
      <c r="T435" s="258"/>
      <c r="AT435" s="259" t="s">
        <v>249</v>
      </c>
      <c r="AU435" s="259" t="s">
        <v>81</v>
      </c>
      <c r="AV435" s="13" t="s">
        <v>79</v>
      </c>
      <c r="AW435" s="13" t="s">
        <v>33</v>
      </c>
      <c r="AX435" s="13" t="s">
        <v>72</v>
      </c>
      <c r="AY435" s="259" t="s">
        <v>236</v>
      </c>
    </row>
    <row r="436" s="12" customFormat="1">
      <c r="B436" s="233"/>
      <c r="C436" s="234"/>
      <c r="D436" s="229" t="s">
        <v>249</v>
      </c>
      <c r="E436" s="235" t="s">
        <v>19</v>
      </c>
      <c r="F436" s="236" t="s">
        <v>3936</v>
      </c>
      <c r="G436" s="234"/>
      <c r="H436" s="237">
        <v>89.609999999999999</v>
      </c>
      <c r="I436" s="238"/>
      <c r="J436" s="234"/>
      <c r="K436" s="234"/>
      <c r="L436" s="239"/>
      <c r="M436" s="240"/>
      <c r="N436" s="241"/>
      <c r="O436" s="241"/>
      <c r="P436" s="241"/>
      <c r="Q436" s="241"/>
      <c r="R436" s="241"/>
      <c r="S436" s="241"/>
      <c r="T436" s="242"/>
      <c r="AT436" s="243" t="s">
        <v>249</v>
      </c>
      <c r="AU436" s="243" t="s">
        <v>81</v>
      </c>
      <c r="AV436" s="12" t="s">
        <v>81</v>
      </c>
      <c r="AW436" s="12" t="s">
        <v>33</v>
      </c>
      <c r="AX436" s="12" t="s">
        <v>72</v>
      </c>
      <c r="AY436" s="243" t="s">
        <v>236</v>
      </c>
    </row>
    <row r="437" s="1" customFormat="1" ht="16.5" customHeight="1">
      <c r="B437" s="39"/>
      <c r="C437" s="217" t="s">
        <v>2570</v>
      </c>
      <c r="D437" s="217" t="s">
        <v>238</v>
      </c>
      <c r="E437" s="218" t="s">
        <v>3937</v>
      </c>
      <c r="F437" s="219" t="s">
        <v>3938</v>
      </c>
      <c r="G437" s="220" t="s">
        <v>264</v>
      </c>
      <c r="H437" s="221">
        <v>35</v>
      </c>
      <c r="I437" s="222"/>
      <c r="J437" s="223">
        <f>ROUND(I437*H437,2)</f>
        <v>0</v>
      </c>
      <c r="K437" s="219" t="s">
        <v>242</v>
      </c>
      <c r="L437" s="44"/>
      <c r="M437" s="224" t="s">
        <v>19</v>
      </c>
      <c r="N437" s="225" t="s">
        <v>43</v>
      </c>
      <c r="O437" s="80"/>
      <c r="P437" s="226">
        <f>O437*H437</f>
        <v>0</v>
      </c>
      <c r="Q437" s="226">
        <v>0.10362</v>
      </c>
      <c r="R437" s="226">
        <f>Q437*H437</f>
        <v>3.6267</v>
      </c>
      <c r="S437" s="226">
        <v>0</v>
      </c>
      <c r="T437" s="227">
        <f>S437*H437</f>
        <v>0</v>
      </c>
      <c r="AR437" s="18" t="s">
        <v>243</v>
      </c>
      <c r="AT437" s="18" t="s">
        <v>238</v>
      </c>
      <c r="AU437" s="18" t="s">
        <v>81</v>
      </c>
      <c r="AY437" s="18" t="s">
        <v>236</v>
      </c>
      <c r="BE437" s="228">
        <f>IF(N437="základní",J437,0)</f>
        <v>0</v>
      </c>
      <c r="BF437" s="228">
        <f>IF(N437="snížená",J437,0)</f>
        <v>0</v>
      </c>
      <c r="BG437" s="228">
        <f>IF(N437="zákl. přenesená",J437,0)</f>
        <v>0</v>
      </c>
      <c r="BH437" s="228">
        <f>IF(N437="sníž. přenesená",J437,0)</f>
        <v>0</v>
      </c>
      <c r="BI437" s="228">
        <f>IF(N437="nulová",J437,0)</f>
        <v>0</v>
      </c>
      <c r="BJ437" s="18" t="s">
        <v>79</v>
      </c>
      <c r="BK437" s="228">
        <f>ROUND(I437*H437,2)</f>
        <v>0</v>
      </c>
      <c r="BL437" s="18" t="s">
        <v>243</v>
      </c>
      <c r="BM437" s="18" t="s">
        <v>3939</v>
      </c>
    </row>
    <row r="438" s="1" customFormat="1">
      <c r="B438" s="39"/>
      <c r="C438" s="40"/>
      <c r="D438" s="229" t="s">
        <v>245</v>
      </c>
      <c r="E438" s="40"/>
      <c r="F438" s="230" t="s">
        <v>3940</v>
      </c>
      <c r="G438" s="40"/>
      <c r="H438" s="40"/>
      <c r="I438" s="144"/>
      <c r="J438" s="40"/>
      <c r="K438" s="40"/>
      <c r="L438" s="44"/>
      <c r="M438" s="231"/>
      <c r="N438" s="80"/>
      <c r="O438" s="80"/>
      <c r="P438" s="80"/>
      <c r="Q438" s="80"/>
      <c r="R438" s="80"/>
      <c r="S438" s="80"/>
      <c r="T438" s="81"/>
      <c r="AT438" s="18" t="s">
        <v>245</v>
      </c>
      <c r="AU438" s="18" t="s">
        <v>81</v>
      </c>
    </row>
    <row r="439" s="13" customFormat="1">
      <c r="B439" s="250"/>
      <c r="C439" s="251"/>
      <c r="D439" s="229" t="s">
        <v>249</v>
      </c>
      <c r="E439" s="252" t="s">
        <v>19</v>
      </c>
      <c r="F439" s="253" t="s">
        <v>3818</v>
      </c>
      <c r="G439" s="251"/>
      <c r="H439" s="252" t="s">
        <v>19</v>
      </c>
      <c r="I439" s="254"/>
      <c r="J439" s="251"/>
      <c r="K439" s="251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249</v>
      </c>
      <c r="AU439" s="259" t="s">
        <v>81</v>
      </c>
      <c r="AV439" s="13" t="s">
        <v>79</v>
      </c>
      <c r="AW439" s="13" t="s">
        <v>33</v>
      </c>
      <c r="AX439" s="13" t="s">
        <v>72</v>
      </c>
      <c r="AY439" s="259" t="s">
        <v>236</v>
      </c>
    </row>
    <row r="440" s="12" customFormat="1">
      <c r="B440" s="233"/>
      <c r="C440" s="234"/>
      <c r="D440" s="229" t="s">
        <v>249</v>
      </c>
      <c r="E440" s="235" t="s">
        <v>19</v>
      </c>
      <c r="F440" s="236" t="s">
        <v>3941</v>
      </c>
      <c r="G440" s="234"/>
      <c r="H440" s="237">
        <v>35</v>
      </c>
      <c r="I440" s="238"/>
      <c r="J440" s="234"/>
      <c r="K440" s="234"/>
      <c r="L440" s="239"/>
      <c r="M440" s="240"/>
      <c r="N440" s="241"/>
      <c r="O440" s="241"/>
      <c r="P440" s="241"/>
      <c r="Q440" s="241"/>
      <c r="R440" s="241"/>
      <c r="S440" s="241"/>
      <c r="T440" s="242"/>
      <c r="AT440" s="243" t="s">
        <v>249</v>
      </c>
      <c r="AU440" s="243" t="s">
        <v>81</v>
      </c>
      <c r="AV440" s="12" t="s">
        <v>81</v>
      </c>
      <c r="AW440" s="12" t="s">
        <v>33</v>
      </c>
      <c r="AX440" s="12" t="s">
        <v>72</v>
      </c>
      <c r="AY440" s="243" t="s">
        <v>236</v>
      </c>
    </row>
    <row r="441" s="1" customFormat="1" ht="16.5" customHeight="1">
      <c r="B441" s="39"/>
      <c r="C441" s="260" t="s">
        <v>1063</v>
      </c>
      <c r="D441" s="260" t="s">
        <v>680</v>
      </c>
      <c r="E441" s="261" t="s">
        <v>3942</v>
      </c>
      <c r="F441" s="262" t="s">
        <v>3943</v>
      </c>
      <c r="G441" s="263" t="s">
        <v>264</v>
      </c>
      <c r="H441" s="264">
        <v>36.049999999999997</v>
      </c>
      <c r="I441" s="265"/>
      <c r="J441" s="266">
        <f>ROUND(I441*H441,2)</f>
        <v>0</v>
      </c>
      <c r="K441" s="262" t="s">
        <v>242</v>
      </c>
      <c r="L441" s="267"/>
      <c r="M441" s="268" t="s">
        <v>19</v>
      </c>
      <c r="N441" s="269" t="s">
        <v>43</v>
      </c>
      <c r="O441" s="80"/>
      <c r="P441" s="226">
        <f>O441*H441</f>
        <v>0</v>
      </c>
      <c r="Q441" s="226">
        <v>0.17599999999999999</v>
      </c>
      <c r="R441" s="226">
        <f>Q441*H441</f>
        <v>6.3447999999999993</v>
      </c>
      <c r="S441" s="226">
        <v>0</v>
      </c>
      <c r="T441" s="227">
        <f>S441*H441</f>
        <v>0</v>
      </c>
      <c r="AR441" s="18" t="s">
        <v>305</v>
      </c>
      <c r="AT441" s="18" t="s">
        <v>680</v>
      </c>
      <c r="AU441" s="18" t="s">
        <v>81</v>
      </c>
      <c r="AY441" s="18" t="s">
        <v>236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8" t="s">
        <v>79</v>
      </c>
      <c r="BK441" s="228">
        <f>ROUND(I441*H441,2)</f>
        <v>0</v>
      </c>
      <c r="BL441" s="18" t="s">
        <v>243</v>
      </c>
      <c r="BM441" s="18" t="s">
        <v>3944</v>
      </c>
    </row>
    <row r="442" s="1" customFormat="1">
      <c r="B442" s="39"/>
      <c r="C442" s="40"/>
      <c r="D442" s="229" t="s">
        <v>245</v>
      </c>
      <c r="E442" s="40"/>
      <c r="F442" s="230" t="s">
        <v>3943</v>
      </c>
      <c r="G442" s="40"/>
      <c r="H442" s="40"/>
      <c r="I442" s="144"/>
      <c r="J442" s="40"/>
      <c r="K442" s="40"/>
      <c r="L442" s="44"/>
      <c r="M442" s="231"/>
      <c r="N442" s="80"/>
      <c r="O442" s="80"/>
      <c r="P442" s="80"/>
      <c r="Q442" s="80"/>
      <c r="R442" s="80"/>
      <c r="S442" s="80"/>
      <c r="T442" s="81"/>
      <c r="AT442" s="18" t="s">
        <v>245</v>
      </c>
      <c r="AU442" s="18" t="s">
        <v>81</v>
      </c>
    </row>
    <row r="443" s="13" customFormat="1">
      <c r="B443" s="250"/>
      <c r="C443" s="251"/>
      <c r="D443" s="229" t="s">
        <v>249</v>
      </c>
      <c r="E443" s="252" t="s">
        <v>19</v>
      </c>
      <c r="F443" s="253" t="s">
        <v>3818</v>
      </c>
      <c r="G443" s="251"/>
      <c r="H443" s="252" t="s">
        <v>19</v>
      </c>
      <c r="I443" s="254"/>
      <c r="J443" s="251"/>
      <c r="K443" s="251"/>
      <c r="L443" s="255"/>
      <c r="M443" s="256"/>
      <c r="N443" s="257"/>
      <c r="O443" s="257"/>
      <c r="P443" s="257"/>
      <c r="Q443" s="257"/>
      <c r="R443" s="257"/>
      <c r="S443" s="257"/>
      <c r="T443" s="258"/>
      <c r="AT443" s="259" t="s">
        <v>249</v>
      </c>
      <c r="AU443" s="259" t="s">
        <v>81</v>
      </c>
      <c r="AV443" s="13" t="s">
        <v>79</v>
      </c>
      <c r="AW443" s="13" t="s">
        <v>33</v>
      </c>
      <c r="AX443" s="13" t="s">
        <v>72</v>
      </c>
      <c r="AY443" s="259" t="s">
        <v>236</v>
      </c>
    </row>
    <row r="444" s="12" customFormat="1">
      <c r="B444" s="233"/>
      <c r="C444" s="234"/>
      <c r="D444" s="229" t="s">
        <v>249</v>
      </c>
      <c r="E444" s="235" t="s">
        <v>19</v>
      </c>
      <c r="F444" s="236" t="s">
        <v>3945</v>
      </c>
      <c r="G444" s="234"/>
      <c r="H444" s="237">
        <v>36.049999999999997</v>
      </c>
      <c r="I444" s="238"/>
      <c r="J444" s="234"/>
      <c r="K444" s="234"/>
      <c r="L444" s="239"/>
      <c r="M444" s="240"/>
      <c r="N444" s="241"/>
      <c r="O444" s="241"/>
      <c r="P444" s="241"/>
      <c r="Q444" s="241"/>
      <c r="R444" s="241"/>
      <c r="S444" s="241"/>
      <c r="T444" s="242"/>
      <c r="AT444" s="243" t="s">
        <v>249</v>
      </c>
      <c r="AU444" s="243" t="s">
        <v>81</v>
      </c>
      <c r="AV444" s="12" t="s">
        <v>81</v>
      </c>
      <c r="AW444" s="12" t="s">
        <v>33</v>
      </c>
      <c r="AX444" s="12" t="s">
        <v>72</v>
      </c>
      <c r="AY444" s="243" t="s">
        <v>236</v>
      </c>
    </row>
    <row r="445" s="1" customFormat="1" ht="16.5" customHeight="1">
      <c r="B445" s="39"/>
      <c r="C445" s="217" t="s">
        <v>2584</v>
      </c>
      <c r="D445" s="217" t="s">
        <v>238</v>
      </c>
      <c r="E445" s="218" t="s">
        <v>3946</v>
      </c>
      <c r="F445" s="219" t="s">
        <v>3947</v>
      </c>
      <c r="G445" s="220" t="s">
        <v>318</v>
      </c>
      <c r="H445" s="221">
        <v>139.30000000000001</v>
      </c>
      <c r="I445" s="222"/>
      <c r="J445" s="223">
        <f>ROUND(I445*H445,2)</f>
        <v>0</v>
      </c>
      <c r="K445" s="219" t="s">
        <v>19</v>
      </c>
      <c r="L445" s="44"/>
      <c r="M445" s="224" t="s">
        <v>19</v>
      </c>
      <c r="N445" s="225" t="s">
        <v>43</v>
      </c>
      <c r="O445" s="80"/>
      <c r="P445" s="226">
        <f>O445*H445</f>
        <v>0</v>
      </c>
      <c r="Q445" s="226">
        <v>0.0035999999999999999</v>
      </c>
      <c r="R445" s="226">
        <f>Q445*H445</f>
        <v>0.50148000000000004</v>
      </c>
      <c r="S445" s="226">
        <v>0</v>
      </c>
      <c r="T445" s="227">
        <f>S445*H445</f>
        <v>0</v>
      </c>
      <c r="AR445" s="18" t="s">
        <v>243</v>
      </c>
      <c r="AT445" s="18" t="s">
        <v>238</v>
      </c>
      <c r="AU445" s="18" t="s">
        <v>81</v>
      </c>
      <c r="AY445" s="18" t="s">
        <v>236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79</v>
      </c>
      <c r="BK445" s="228">
        <f>ROUND(I445*H445,2)</f>
        <v>0</v>
      </c>
      <c r="BL445" s="18" t="s">
        <v>243</v>
      </c>
      <c r="BM445" s="18" t="s">
        <v>3948</v>
      </c>
    </row>
    <row r="446" s="1" customFormat="1">
      <c r="B446" s="39"/>
      <c r="C446" s="40"/>
      <c r="D446" s="229" t="s">
        <v>245</v>
      </c>
      <c r="E446" s="40"/>
      <c r="F446" s="230" t="s">
        <v>3947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245</v>
      </c>
      <c r="AU446" s="18" t="s">
        <v>81</v>
      </c>
    </row>
    <row r="447" s="13" customFormat="1">
      <c r="B447" s="250"/>
      <c r="C447" s="251"/>
      <c r="D447" s="229" t="s">
        <v>249</v>
      </c>
      <c r="E447" s="252" t="s">
        <v>19</v>
      </c>
      <c r="F447" s="253" t="s">
        <v>3590</v>
      </c>
      <c r="G447" s="251"/>
      <c r="H447" s="252" t="s">
        <v>19</v>
      </c>
      <c r="I447" s="254"/>
      <c r="J447" s="251"/>
      <c r="K447" s="251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249</v>
      </c>
      <c r="AU447" s="259" t="s">
        <v>81</v>
      </c>
      <c r="AV447" s="13" t="s">
        <v>79</v>
      </c>
      <c r="AW447" s="13" t="s">
        <v>33</v>
      </c>
      <c r="AX447" s="13" t="s">
        <v>72</v>
      </c>
      <c r="AY447" s="259" t="s">
        <v>236</v>
      </c>
    </row>
    <row r="448" s="12" customFormat="1">
      <c r="B448" s="233"/>
      <c r="C448" s="234"/>
      <c r="D448" s="229" t="s">
        <v>249</v>
      </c>
      <c r="E448" s="235" t="s">
        <v>19</v>
      </c>
      <c r="F448" s="236" t="s">
        <v>3949</v>
      </c>
      <c r="G448" s="234"/>
      <c r="H448" s="237">
        <v>31</v>
      </c>
      <c r="I448" s="238"/>
      <c r="J448" s="234"/>
      <c r="K448" s="234"/>
      <c r="L448" s="239"/>
      <c r="M448" s="240"/>
      <c r="N448" s="241"/>
      <c r="O448" s="241"/>
      <c r="P448" s="241"/>
      <c r="Q448" s="241"/>
      <c r="R448" s="241"/>
      <c r="S448" s="241"/>
      <c r="T448" s="242"/>
      <c r="AT448" s="243" t="s">
        <v>249</v>
      </c>
      <c r="AU448" s="243" t="s">
        <v>81</v>
      </c>
      <c r="AV448" s="12" t="s">
        <v>81</v>
      </c>
      <c r="AW448" s="12" t="s">
        <v>33</v>
      </c>
      <c r="AX448" s="12" t="s">
        <v>72</v>
      </c>
      <c r="AY448" s="243" t="s">
        <v>236</v>
      </c>
    </row>
    <row r="449" s="13" customFormat="1">
      <c r="B449" s="250"/>
      <c r="C449" s="251"/>
      <c r="D449" s="229" t="s">
        <v>249</v>
      </c>
      <c r="E449" s="252" t="s">
        <v>19</v>
      </c>
      <c r="F449" s="253" t="s">
        <v>3592</v>
      </c>
      <c r="G449" s="251"/>
      <c r="H449" s="252" t="s">
        <v>19</v>
      </c>
      <c r="I449" s="254"/>
      <c r="J449" s="251"/>
      <c r="K449" s="251"/>
      <c r="L449" s="255"/>
      <c r="M449" s="256"/>
      <c r="N449" s="257"/>
      <c r="O449" s="257"/>
      <c r="P449" s="257"/>
      <c r="Q449" s="257"/>
      <c r="R449" s="257"/>
      <c r="S449" s="257"/>
      <c r="T449" s="258"/>
      <c r="AT449" s="259" t="s">
        <v>249</v>
      </c>
      <c r="AU449" s="259" t="s">
        <v>81</v>
      </c>
      <c r="AV449" s="13" t="s">
        <v>79</v>
      </c>
      <c r="AW449" s="13" t="s">
        <v>33</v>
      </c>
      <c r="AX449" s="13" t="s">
        <v>72</v>
      </c>
      <c r="AY449" s="259" t="s">
        <v>236</v>
      </c>
    </row>
    <row r="450" s="12" customFormat="1">
      <c r="B450" s="233"/>
      <c r="C450" s="234"/>
      <c r="D450" s="229" t="s">
        <v>249</v>
      </c>
      <c r="E450" s="235" t="s">
        <v>19</v>
      </c>
      <c r="F450" s="236" t="s">
        <v>3950</v>
      </c>
      <c r="G450" s="234"/>
      <c r="H450" s="237">
        <v>50.200000000000003</v>
      </c>
      <c r="I450" s="238"/>
      <c r="J450" s="234"/>
      <c r="K450" s="234"/>
      <c r="L450" s="239"/>
      <c r="M450" s="240"/>
      <c r="N450" s="241"/>
      <c r="O450" s="241"/>
      <c r="P450" s="241"/>
      <c r="Q450" s="241"/>
      <c r="R450" s="241"/>
      <c r="S450" s="241"/>
      <c r="T450" s="242"/>
      <c r="AT450" s="243" t="s">
        <v>249</v>
      </c>
      <c r="AU450" s="243" t="s">
        <v>81</v>
      </c>
      <c r="AV450" s="12" t="s">
        <v>81</v>
      </c>
      <c r="AW450" s="12" t="s">
        <v>33</v>
      </c>
      <c r="AX450" s="12" t="s">
        <v>72</v>
      </c>
      <c r="AY450" s="243" t="s">
        <v>236</v>
      </c>
    </row>
    <row r="451" s="13" customFormat="1">
      <c r="B451" s="250"/>
      <c r="C451" s="251"/>
      <c r="D451" s="229" t="s">
        <v>249</v>
      </c>
      <c r="E451" s="252" t="s">
        <v>19</v>
      </c>
      <c r="F451" s="253" t="s">
        <v>3951</v>
      </c>
      <c r="G451" s="251"/>
      <c r="H451" s="252" t="s">
        <v>19</v>
      </c>
      <c r="I451" s="254"/>
      <c r="J451" s="251"/>
      <c r="K451" s="251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249</v>
      </c>
      <c r="AU451" s="259" t="s">
        <v>81</v>
      </c>
      <c r="AV451" s="13" t="s">
        <v>79</v>
      </c>
      <c r="AW451" s="13" t="s">
        <v>33</v>
      </c>
      <c r="AX451" s="13" t="s">
        <v>72</v>
      </c>
      <c r="AY451" s="259" t="s">
        <v>236</v>
      </c>
    </row>
    <row r="452" s="12" customFormat="1">
      <c r="B452" s="233"/>
      <c r="C452" s="234"/>
      <c r="D452" s="229" t="s">
        <v>249</v>
      </c>
      <c r="E452" s="235" t="s">
        <v>19</v>
      </c>
      <c r="F452" s="236" t="s">
        <v>3952</v>
      </c>
      <c r="G452" s="234"/>
      <c r="H452" s="237">
        <v>58.100000000000001</v>
      </c>
      <c r="I452" s="238"/>
      <c r="J452" s="234"/>
      <c r="K452" s="234"/>
      <c r="L452" s="239"/>
      <c r="M452" s="240"/>
      <c r="N452" s="241"/>
      <c r="O452" s="241"/>
      <c r="P452" s="241"/>
      <c r="Q452" s="241"/>
      <c r="R452" s="241"/>
      <c r="S452" s="241"/>
      <c r="T452" s="242"/>
      <c r="AT452" s="243" t="s">
        <v>249</v>
      </c>
      <c r="AU452" s="243" t="s">
        <v>81</v>
      </c>
      <c r="AV452" s="12" t="s">
        <v>81</v>
      </c>
      <c r="AW452" s="12" t="s">
        <v>33</v>
      </c>
      <c r="AX452" s="12" t="s">
        <v>72</v>
      </c>
      <c r="AY452" s="243" t="s">
        <v>236</v>
      </c>
    </row>
    <row r="453" s="1" customFormat="1" ht="16.5" customHeight="1">
      <c r="B453" s="39"/>
      <c r="C453" s="217" t="s">
        <v>1066</v>
      </c>
      <c r="D453" s="217" t="s">
        <v>238</v>
      </c>
      <c r="E453" s="218" t="s">
        <v>3953</v>
      </c>
      <c r="F453" s="219" t="s">
        <v>3954</v>
      </c>
      <c r="G453" s="220" t="s">
        <v>318</v>
      </c>
      <c r="H453" s="221">
        <v>126.5</v>
      </c>
      <c r="I453" s="222"/>
      <c r="J453" s="223">
        <f>ROUND(I453*H453,2)</f>
        <v>0</v>
      </c>
      <c r="K453" s="219" t="s">
        <v>19</v>
      </c>
      <c r="L453" s="44"/>
      <c r="M453" s="224" t="s">
        <v>19</v>
      </c>
      <c r="N453" s="225" t="s">
        <v>43</v>
      </c>
      <c r="O453" s="80"/>
      <c r="P453" s="226">
        <f>O453*H453</f>
        <v>0</v>
      </c>
      <c r="Q453" s="226">
        <v>0.0035999999999999999</v>
      </c>
      <c r="R453" s="226">
        <f>Q453*H453</f>
        <v>0.45539999999999997</v>
      </c>
      <c r="S453" s="226">
        <v>0</v>
      </c>
      <c r="T453" s="227">
        <f>S453*H453</f>
        <v>0</v>
      </c>
      <c r="AR453" s="18" t="s">
        <v>243</v>
      </c>
      <c r="AT453" s="18" t="s">
        <v>238</v>
      </c>
      <c r="AU453" s="18" t="s">
        <v>81</v>
      </c>
      <c r="AY453" s="18" t="s">
        <v>236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79</v>
      </c>
      <c r="BK453" s="228">
        <f>ROUND(I453*H453,2)</f>
        <v>0</v>
      </c>
      <c r="BL453" s="18" t="s">
        <v>243</v>
      </c>
      <c r="BM453" s="18" t="s">
        <v>3955</v>
      </c>
    </row>
    <row r="454" s="1" customFormat="1">
      <c r="B454" s="39"/>
      <c r="C454" s="40"/>
      <c r="D454" s="229" t="s">
        <v>245</v>
      </c>
      <c r="E454" s="40"/>
      <c r="F454" s="230" t="s">
        <v>3947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245</v>
      </c>
      <c r="AU454" s="18" t="s">
        <v>81</v>
      </c>
    </row>
    <row r="455" s="12" customFormat="1">
      <c r="B455" s="233"/>
      <c r="C455" s="234"/>
      <c r="D455" s="229" t="s">
        <v>249</v>
      </c>
      <c r="E455" s="235" t="s">
        <v>19</v>
      </c>
      <c r="F455" s="236" t="s">
        <v>3956</v>
      </c>
      <c r="G455" s="234"/>
      <c r="H455" s="237">
        <v>126.5</v>
      </c>
      <c r="I455" s="238"/>
      <c r="J455" s="234"/>
      <c r="K455" s="234"/>
      <c r="L455" s="239"/>
      <c r="M455" s="240"/>
      <c r="N455" s="241"/>
      <c r="O455" s="241"/>
      <c r="P455" s="241"/>
      <c r="Q455" s="241"/>
      <c r="R455" s="241"/>
      <c r="S455" s="241"/>
      <c r="T455" s="242"/>
      <c r="AT455" s="243" t="s">
        <v>249</v>
      </c>
      <c r="AU455" s="243" t="s">
        <v>81</v>
      </c>
      <c r="AV455" s="12" t="s">
        <v>81</v>
      </c>
      <c r="AW455" s="12" t="s">
        <v>33</v>
      </c>
      <c r="AX455" s="12" t="s">
        <v>72</v>
      </c>
      <c r="AY455" s="243" t="s">
        <v>236</v>
      </c>
    </row>
    <row r="456" s="11" customFormat="1" ht="22.8" customHeight="1">
      <c r="B456" s="201"/>
      <c r="C456" s="202"/>
      <c r="D456" s="203" t="s">
        <v>71</v>
      </c>
      <c r="E456" s="215" t="s">
        <v>292</v>
      </c>
      <c r="F456" s="215" t="s">
        <v>2563</v>
      </c>
      <c r="G456" s="202"/>
      <c r="H456" s="202"/>
      <c r="I456" s="205"/>
      <c r="J456" s="216">
        <f>BK456</f>
        <v>0</v>
      </c>
      <c r="K456" s="202"/>
      <c r="L456" s="207"/>
      <c r="M456" s="208"/>
      <c r="N456" s="209"/>
      <c r="O456" s="209"/>
      <c r="P456" s="210">
        <f>SUM(P457:P460)</f>
        <v>0</v>
      </c>
      <c r="Q456" s="209"/>
      <c r="R456" s="210">
        <f>SUM(R457:R460)</f>
        <v>0.79769999999999996</v>
      </c>
      <c r="S456" s="209"/>
      <c r="T456" s="211">
        <f>SUM(T457:T460)</f>
        <v>0</v>
      </c>
      <c r="AR456" s="212" t="s">
        <v>79</v>
      </c>
      <c r="AT456" s="213" t="s">
        <v>71</v>
      </c>
      <c r="AU456" s="213" t="s">
        <v>79</v>
      </c>
      <c r="AY456" s="212" t="s">
        <v>236</v>
      </c>
      <c r="BK456" s="214">
        <f>SUM(BK457:BK460)</f>
        <v>0</v>
      </c>
    </row>
    <row r="457" s="1" customFormat="1" ht="16.5" customHeight="1">
      <c r="B457" s="39"/>
      <c r="C457" s="217" t="s">
        <v>2597</v>
      </c>
      <c r="D457" s="217" t="s">
        <v>238</v>
      </c>
      <c r="E457" s="218" t="s">
        <v>3957</v>
      </c>
      <c r="F457" s="219" t="s">
        <v>3958</v>
      </c>
      <c r="G457" s="220" t="s">
        <v>264</v>
      </c>
      <c r="H457" s="221">
        <v>30</v>
      </c>
      <c r="I457" s="222"/>
      <c r="J457" s="223">
        <f>ROUND(I457*H457,2)</f>
        <v>0</v>
      </c>
      <c r="K457" s="219" t="s">
        <v>19</v>
      </c>
      <c r="L457" s="44"/>
      <c r="M457" s="224" t="s">
        <v>19</v>
      </c>
      <c r="N457" s="225" t="s">
        <v>43</v>
      </c>
      <c r="O457" s="80"/>
      <c r="P457" s="226">
        <f>O457*H457</f>
        <v>0</v>
      </c>
      <c r="Q457" s="226">
        <v>0.026589999999999999</v>
      </c>
      <c r="R457" s="226">
        <f>Q457*H457</f>
        <v>0.79769999999999996</v>
      </c>
      <c r="S457" s="226">
        <v>0</v>
      </c>
      <c r="T457" s="227">
        <f>S457*H457</f>
        <v>0</v>
      </c>
      <c r="AR457" s="18" t="s">
        <v>243</v>
      </c>
      <c r="AT457" s="18" t="s">
        <v>238</v>
      </c>
      <c r="AU457" s="18" t="s">
        <v>81</v>
      </c>
      <c r="AY457" s="18" t="s">
        <v>236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79</v>
      </c>
      <c r="BK457" s="228">
        <f>ROUND(I457*H457,2)</f>
        <v>0</v>
      </c>
      <c r="BL457" s="18" t="s">
        <v>243</v>
      </c>
      <c r="BM457" s="18" t="s">
        <v>3959</v>
      </c>
    </row>
    <row r="458" s="1" customFormat="1">
      <c r="B458" s="39"/>
      <c r="C458" s="40"/>
      <c r="D458" s="229" t="s">
        <v>245</v>
      </c>
      <c r="E458" s="40"/>
      <c r="F458" s="230" t="s">
        <v>3958</v>
      </c>
      <c r="G458" s="40"/>
      <c r="H458" s="40"/>
      <c r="I458" s="144"/>
      <c r="J458" s="40"/>
      <c r="K458" s="40"/>
      <c r="L458" s="44"/>
      <c r="M458" s="231"/>
      <c r="N458" s="80"/>
      <c r="O458" s="80"/>
      <c r="P458" s="80"/>
      <c r="Q458" s="80"/>
      <c r="R458" s="80"/>
      <c r="S458" s="80"/>
      <c r="T458" s="81"/>
      <c r="AT458" s="18" t="s">
        <v>245</v>
      </c>
      <c r="AU458" s="18" t="s">
        <v>81</v>
      </c>
    </row>
    <row r="459" s="1" customFormat="1">
      <c r="B459" s="39"/>
      <c r="C459" s="40"/>
      <c r="D459" s="229" t="s">
        <v>247</v>
      </c>
      <c r="E459" s="40"/>
      <c r="F459" s="232" t="s">
        <v>3960</v>
      </c>
      <c r="G459" s="40"/>
      <c r="H459" s="40"/>
      <c r="I459" s="144"/>
      <c r="J459" s="40"/>
      <c r="K459" s="40"/>
      <c r="L459" s="44"/>
      <c r="M459" s="231"/>
      <c r="N459" s="80"/>
      <c r="O459" s="80"/>
      <c r="P459" s="80"/>
      <c r="Q459" s="80"/>
      <c r="R459" s="80"/>
      <c r="S459" s="80"/>
      <c r="T459" s="81"/>
      <c r="AT459" s="18" t="s">
        <v>247</v>
      </c>
      <c r="AU459" s="18" t="s">
        <v>81</v>
      </c>
    </row>
    <row r="460" s="12" customFormat="1">
      <c r="B460" s="233"/>
      <c r="C460" s="234"/>
      <c r="D460" s="229" t="s">
        <v>249</v>
      </c>
      <c r="E460" s="235" t="s">
        <v>19</v>
      </c>
      <c r="F460" s="236" t="s">
        <v>3961</v>
      </c>
      <c r="G460" s="234"/>
      <c r="H460" s="237">
        <v>30</v>
      </c>
      <c r="I460" s="238"/>
      <c r="J460" s="234"/>
      <c r="K460" s="234"/>
      <c r="L460" s="239"/>
      <c r="M460" s="240"/>
      <c r="N460" s="241"/>
      <c r="O460" s="241"/>
      <c r="P460" s="241"/>
      <c r="Q460" s="241"/>
      <c r="R460" s="241"/>
      <c r="S460" s="241"/>
      <c r="T460" s="242"/>
      <c r="AT460" s="243" t="s">
        <v>249</v>
      </c>
      <c r="AU460" s="243" t="s">
        <v>81</v>
      </c>
      <c r="AV460" s="12" t="s">
        <v>81</v>
      </c>
      <c r="AW460" s="12" t="s">
        <v>33</v>
      </c>
      <c r="AX460" s="12" t="s">
        <v>72</v>
      </c>
      <c r="AY460" s="243" t="s">
        <v>236</v>
      </c>
    </row>
    <row r="461" s="11" customFormat="1" ht="22.8" customHeight="1">
      <c r="B461" s="201"/>
      <c r="C461" s="202"/>
      <c r="D461" s="203" t="s">
        <v>71</v>
      </c>
      <c r="E461" s="215" t="s">
        <v>305</v>
      </c>
      <c r="F461" s="215" t="s">
        <v>444</v>
      </c>
      <c r="G461" s="202"/>
      <c r="H461" s="202"/>
      <c r="I461" s="205"/>
      <c r="J461" s="216">
        <f>BK461</f>
        <v>0</v>
      </c>
      <c r="K461" s="202"/>
      <c r="L461" s="207"/>
      <c r="M461" s="208"/>
      <c r="N461" s="209"/>
      <c r="O461" s="209"/>
      <c r="P461" s="210">
        <f>SUM(P462:P473)</f>
        <v>0</v>
      </c>
      <c r="Q461" s="209"/>
      <c r="R461" s="210">
        <f>SUM(R462:R473)</f>
        <v>1.80125</v>
      </c>
      <c r="S461" s="209"/>
      <c r="T461" s="211">
        <f>SUM(T462:T473)</f>
        <v>0</v>
      </c>
      <c r="AR461" s="212" t="s">
        <v>79</v>
      </c>
      <c r="AT461" s="213" t="s">
        <v>71</v>
      </c>
      <c r="AU461" s="213" t="s">
        <v>79</v>
      </c>
      <c r="AY461" s="212" t="s">
        <v>236</v>
      </c>
      <c r="BK461" s="214">
        <f>SUM(BK462:BK473)</f>
        <v>0</v>
      </c>
    </row>
    <row r="462" s="1" customFormat="1" ht="16.5" customHeight="1">
      <c r="B462" s="39"/>
      <c r="C462" s="217" t="s">
        <v>1069</v>
      </c>
      <c r="D462" s="217" t="s">
        <v>238</v>
      </c>
      <c r="E462" s="218" t="s">
        <v>3962</v>
      </c>
      <c r="F462" s="219" t="s">
        <v>3963</v>
      </c>
      <c r="G462" s="220" t="s">
        <v>276</v>
      </c>
      <c r="H462" s="221">
        <v>3</v>
      </c>
      <c r="I462" s="222"/>
      <c r="J462" s="223">
        <f>ROUND(I462*H462,2)</f>
        <v>0</v>
      </c>
      <c r="K462" s="219" t="s">
        <v>19</v>
      </c>
      <c r="L462" s="44"/>
      <c r="M462" s="224" t="s">
        <v>19</v>
      </c>
      <c r="N462" s="225" t="s">
        <v>43</v>
      </c>
      <c r="O462" s="80"/>
      <c r="P462" s="226">
        <f>O462*H462</f>
        <v>0</v>
      </c>
      <c r="Q462" s="226">
        <v>0.46009</v>
      </c>
      <c r="R462" s="226">
        <f>Q462*H462</f>
        <v>1.3802699999999999</v>
      </c>
      <c r="S462" s="226">
        <v>0</v>
      </c>
      <c r="T462" s="227">
        <f>S462*H462</f>
        <v>0</v>
      </c>
      <c r="AR462" s="18" t="s">
        <v>243</v>
      </c>
      <c r="AT462" s="18" t="s">
        <v>238</v>
      </c>
      <c r="AU462" s="18" t="s">
        <v>81</v>
      </c>
      <c r="AY462" s="18" t="s">
        <v>236</v>
      </c>
      <c r="BE462" s="228">
        <f>IF(N462="základní",J462,0)</f>
        <v>0</v>
      </c>
      <c r="BF462" s="228">
        <f>IF(N462="snížená",J462,0)</f>
        <v>0</v>
      </c>
      <c r="BG462" s="228">
        <f>IF(N462="zákl. přenesená",J462,0)</f>
        <v>0</v>
      </c>
      <c r="BH462" s="228">
        <f>IF(N462="sníž. přenesená",J462,0)</f>
        <v>0</v>
      </c>
      <c r="BI462" s="228">
        <f>IF(N462="nulová",J462,0)</f>
        <v>0</v>
      </c>
      <c r="BJ462" s="18" t="s">
        <v>79</v>
      </c>
      <c r="BK462" s="228">
        <f>ROUND(I462*H462,2)</f>
        <v>0</v>
      </c>
      <c r="BL462" s="18" t="s">
        <v>243</v>
      </c>
      <c r="BM462" s="18" t="s">
        <v>3964</v>
      </c>
    </row>
    <row r="463" s="1" customFormat="1">
      <c r="B463" s="39"/>
      <c r="C463" s="40"/>
      <c r="D463" s="229" t="s">
        <v>245</v>
      </c>
      <c r="E463" s="40"/>
      <c r="F463" s="230" t="s">
        <v>3963</v>
      </c>
      <c r="G463" s="40"/>
      <c r="H463" s="40"/>
      <c r="I463" s="144"/>
      <c r="J463" s="40"/>
      <c r="K463" s="40"/>
      <c r="L463" s="44"/>
      <c r="M463" s="231"/>
      <c r="N463" s="80"/>
      <c r="O463" s="80"/>
      <c r="P463" s="80"/>
      <c r="Q463" s="80"/>
      <c r="R463" s="80"/>
      <c r="S463" s="80"/>
      <c r="T463" s="81"/>
      <c r="AT463" s="18" t="s">
        <v>245</v>
      </c>
      <c r="AU463" s="18" t="s">
        <v>81</v>
      </c>
    </row>
    <row r="464" s="13" customFormat="1">
      <c r="B464" s="250"/>
      <c r="C464" s="251"/>
      <c r="D464" s="229" t="s">
        <v>249</v>
      </c>
      <c r="E464" s="252" t="s">
        <v>19</v>
      </c>
      <c r="F464" s="253" t="s">
        <v>3622</v>
      </c>
      <c r="G464" s="251"/>
      <c r="H464" s="252" t="s">
        <v>19</v>
      </c>
      <c r="I464" s="254"/>
      <c r="J464" s="251"/>
      <c r="K464" s="251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249</v>
      </c>
      <c r="AU464" s="259" t="s">
        <v>81</v>
      </c>
      <c r="AV464" s="13" t="s">
        <v>79</v>
      </c>
      <c r="AW464" s="13" t="s">
        <v>33</v>
      </c>
      <c r="AX464" s="13" t="s">
        <v>72</v>
      </c>
      <c r="AY464" s="259" t="s">
        <v>236</v>
      </c>
    </row>
    <row r="465" s="12" customFormat="1">
      <c r="B465" s="233"/>
      <c r="C465" s="234"/>
      <c r="D465" s="229" t="s">
        <v>249</v>
      </c>
      <c r="E465" s="235" t="s">
        <v>19</v>
      </c>
      <c r="F465" s="236" t="s">
        <v>3965</v>
      </c>
      <c r="G465" s="234"/>
      <c r="H465" s="237">
        <v>3</v>
      </c>
      <c r="I465" s="238"/>
      <c r="J465" s="234"/>
      <c r="K465" s="234"/>
      <c r="L465" s="239"/>
      <c r="M465" s="240"/>
      <c r="N465" s="241"/>
      <c r="O465" s="241"/>
      <c r="P465" s="241"/>
      <c r="Q465" s="241"/>
      <c r="R465" s="241"/>
      <c r="S465" s="241"/>
      <c r="T465" s="242"/>
      <c r="AT465" s="243" t="s">
        <v>249</v>
      </c>
      <c r="AU465" s="243" t="s">
        <v>81</v>
      </c>
      <c r="AV465" s="12" t="s">
        <v>81</v>
      </c>
      <c r="AW465" s="12" t="s">
        <v>33</v>
      </c>
      <c r="AX465" s="12" t="s">
        <v>72</v>
      </c>
      <c r="AY465" s="243" t="s">
        <v>236</v>
      </c>
    </row>
    <row r="466" s="1" customFormat="1" ht="16.5" customHeight="1">
      <c r="B466" s="39"/>
      <c r="C466" s="217" t="s">
        <v>2606</v>
      </c>
      <c r="D466" s="217" t="s">
        <v>238</v>
      </c>
      <c r="E466" s="218" t="s">
        <v>3966</v>
      </c>
      <c r="F466" s="219" t="s">
        <v>3967</v>
      </c>
      <c r="G466" s="220" t="s">
        <v>276</v>
      </c>
      <c r="H466" s="221">
        <v>1</v>
      </c>
      <c r="I466" s="222"/>
      <c r="J466" s="223">
        <f>ROUND(I466*H466,2)</f>
        <v>0</v>
      </c>
      <c r="K466" s="219" t="s">
        <v>242</v>
      </c>
      <c r="L466" s="44"/>
      <c r="M466" s="224" t="s">
        <v>19</v>
      </c>
      <c r="N466" s="225" t="s">
        <v>43</v>
      </c>
      <c r="O466" s="80"/>
      <c r="P466" s="226">
        <f>O466*H466</f>
        <v>0</v>
      </c>
      <c r="Q466" s="226">
        <v>0.00018000000000000001</v>
      </c>
      <c r="R466" s="226">
        <f>Q466*H466</f>
        <v>0.00018000000000000001</v>
      </c>
      <c r="S466" s="226">
        <v>0</v>
      </c>
      <c r="T466" s="227">
        <f>S466*H466</f>
        <v>0</v>
      </c>
      <c r="AR466" s="18" t="s">
        <v>243</v>
      </c>
      <c r="AT466" s="18" t="s">
        <v>238</v>
      </c>
      <c r="AU466" s="18" t="s">
        <v>81</v>
      </c>
      <c r="AY466" s="18" t="s">
        <v>236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18" t="s">
        <v>79</v>
      </c>
      <c r="BK466" s="228">
        <f>ROUND(I466*H466,2)</f>
        <v>0</v>
      </c>
      <c r="BL466" s="18" t="s">
        <v>243</v>
      </c>
      <c r="BM466" s="18" t="s">
        <v>3968</v>
      </c>
    </row>
    <row r="467" s="1" customFormat="1">
      <c r="B467" s="39"/>
      <c r="C467" s="40"/>
      <c r="D467" s="229" t="s">
        <v>245</v>
      </c>
      <c r="E467" s="40"/>
      <c r="F467" s="230" t="s">
        <v>3969</v>
      </c>
      <c r="G467" s="40"/>
      <c r="H467" s="40"/>
      <c r="I467" s="144"/>
      <c r="J467" s="40"/>
      <c r="K467" s="40"/>
      <c r="L467" s="44"/>
      <c r="M467" s="231"/>
      <c r="N467" s="80"/>
      <c r="O467" s="80"/>
      <c r="P467" s="80"/>
      <c r="Q467" s="80"/>
      <c r="R467" s="80"/>
      <c r="S467" s="80"/>
      <c r="T467" s="81"/>
      <c r="AT467" s="18" t="s">
        <v>245</v>
      </c>
      <c r="AU467" s="18" t="s">
        <v>81</v>
      </c>
    </row>
    <row r="468" s="13" customFormat="1">
      <c r="B468" s="250"/>
      <c r="C468" s="251"/>
      <c r="D468" s="229" t="s">
        <v>249</v>
      </c>
      <c r="E468" s="252" t="s">
        <v>19</v>
      </c>
      <c r="F468" s="253" t="s">
        <v>3622</v>
      </c>
      <c r="G468" s="251"/>
      <c r="H468" s="252" t="s">
        <v>19</v>
      </c>
      <c r="I468" s="254"/>
      <c r="J468" s="251"/>
      <c r="K468" s="251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249</v>
      </c>
      <c r="AU468" s="259" t="s">
        <v>81</v>
      </c>
      <c r="AV468" s="13" t="s">
        <v>79</v>
      </c>
      <c r="AW468" s="13" t="s">
        <v>33</v>
      </c>
      <c r="AX468" s="13" t="s">
        <v>72</v>
      </c>
      <c r="AY468" s="259" t="s">
        <v>236</v>
      </c>
    </row>
    <row r="469" s="12" customFormat="1">
      <c r="B469" s="233"/>
      <c r="C469" s="234"/>
      <c r="D469" s="229" t="s">
        <v>249</v>
      </c>
      <c r="E469" s="235" t="s">
        <v>19</v>
      </c>
      <c r="F469" s="236" t="s">
        <v>3970</v>
      </c>
      <c r="G469" s="234"/>
      <c r="H469" s="237">
        <v>1</v>
      </c>
      <c r="I469" s="238"/>
      <c r="J469" s="234"/>
      <c r="K469" s="234"/>
      <c r="L469" s="239"/>
      <c r="M469" s="240"/>
      <c r="N469" s="241"/>
      <c r="O469" s="241"/>
      <c r="P469" s="241"/>
      <c r="Q469" s="241"/>
      <c r="R469" s="241"/>
      <c r="S469" s="241"/>
      <c r="T469" s="242"/>
      <c r="AT469" s="243" t="s">
        <v>249</v>
      </c>
      <c r="AU469" s="243" t="s">
        <v>81</v>
      </c>
      <c r="AV469" s="12" t="s">
        <v>81</v>
      </c>
      <c r="AW469" s="12" t="s">
        <v>33</v>
      </c>
      <c r="AX469" s="12" t="s">
        <v>72</v>
      </c>
      <c r="AY469" s="243" t="s">
        <v>236</v>
      </c>
    </row>
    <row r="470" s="1" customFormat="1" ht="22.5" customHeight="1">
      <c r="B470" s="39"/>
      <c r="C470" s="217" t="s">
        <v>1072</v>
      </c>
      <c r="D470" s="217" t="s">
        <v>238</v>
      </c>
      <c r="E470" s="218" t="s">
        <v>3971</v>
      </c>
      <c r="F470" s="219" t="s">
        <v>3972</v>
      </c>
      <c r="G470" s="220" t="s">
        <v>501</v>
      </c>
      <c r="H470" s="221">
        <v>1</v>
      </c>
      <c r="I470" s="222"/>
      <c r="J470" s="223">
        <f>ROUND(I470*H470,2)</f>
        <v>0</v>
      </c>
      <c r="K470" s="219" t="s">
        <v>19</v>
      </c>
      <c r="L470" s="44"/>
      <c r="M470" s="224" t="s">
        <v>19</v>
      </c>
      <c r="N470" s="225" t="s">
        <v>43</v>
      </c>
      <c r="O470" s="80"/>
      <c r="P470" s="226">
        <f>O470*H470</f>
        <v>0</v>
      </c>
      <c r="Q470" s="226">
        <v>0.42080000000000001</v>
      </c>
      <c r="R470" s="226">
        <f>Q470*H470</f>
        <v>0.42080000000000001</v>
      </c>
      <c r="S470" s="226">
        <v>0</v>
      </c>
      <c r="T470" s="227">
        <f>S470*H470</f>
        <v>0</v>
      </c>
      <c r="AR470" s="18" t="s">
        <v>243</v>
      </c>
      <c r="AT470" s="18" t="s">
        <v>238</v>
      </c>
      <c r="AU470" s="18" t="s">
        <v>81</v>
      </c>
      <c r="AY470" s="18" t="s">
        <v>236</v>
      </c>
      <c r="BE470" s="228">
        <f>IF(N470="základní",J470,0)</f>
        <v>0</v>
      </c>
      <c r="BF470" s="228">
        <f>IF(N470="snížená",J470,0)</f>
        <v>0</v>
      </c>
      <c r="BG470" s="228">
        <f>IF(N470="zákl. přenesená",J470,0)</f>
        <v>0</v>
      </c>
      <c r="BH470" s="228">
        <f>IF(N470="sníž. přenesená",J470,0)</f>
        <v>0</v>
      </c>
      <c r="BI470" s="228">
        <f>IF(N470="nulová",J470,0)</f>
        <v>0</v>
      </c>
      <c r="BJ470" s="18" t="s">
        <v>79</v>
      </c>
      <c r="BK470" s="228">
        <f>ROUND(I470*H470,2)</f>
        <v>0</v>
      </c>
      <c r="BL470" s="18" t="s">
        <v>243</v>
      </c>
      <c r="BM470" s="18" t="s">
        <v>3973</v>
      </c>
    </row>
    <row r="471" s="1" customFormat="1">
      <c r="B471" s="39"/>
      <c r="C471" s="40"/>
      <c r="D471" s="229" t="s">
        <v>245</v>
      </c>
      <c r="E471" s="40"/>
      <c r="F471" s="230" t="s">
        <v>3972</v>
      </c>
      <c r="G471" s="40"/>
      <c r="H471" s="40"/>
      <c r="I471" s="144"/>
      <c r="J471" s="40"/>
      <c r="K471" s="40"/>
      <c r="L471" s="44"/>
      <c r="M471" s="231"/>
      <c r="N471" s="80"/>
      <c r="O471" s="80"/>
      <c r="P471" s="80"/>
      <c r="Q471" s="80"/>
      <c r="R471" s="80"/>
      <c r="S471" s="80"/>
      <c r="T471" s="81"/>
      <c r="AT471" s="18" t="s">
        <v>245</v>
      </c>
      <c r="AU471" s="18" t="s">
        <v>81</v>
      </c>
    </row>
    <row r="472" s="1" customFormat="1">
      <c r="B472" s="39"/>
      <c r="C472" s="40"/>
      <c r="D472" s="229" t="s">
        <v>247</v>
      </c>
      <c r="E472" s="40"/>
      <c r="F472" s="232" t="s">
        <v>3974</v>
      </c>
      <c r="G472" s="40"/>
      <c r="H472" s="40"/>
      <c r="I472" s="144"/>
      <c r="J472" s="40"/>
      <c r="K472" s="40"/>
      <c r="L472" s="44"/>
      <c r="M472" s="231"/>
      <c r="N472" s="80"/>
      <c r="O472" s="80"/>
      <c r="P472" s="80"/>
      <c r="Q472" s="80"/>
      <c r="R472" s="80"/>
      <c r="S472" s="80"/>
      <c r="T472" s="81"/>
      <c r="AT472" s="18" t="s">
        <v>247</v>
      </c>
      <c r="AU472" s="18" t="s">
        <v>81</v>
      </c>
    </row>
    <row r="473" s="12" customFormat="1">
      <c r="B473" s="233"/>
      <c r="C473" s="234"/>
      <c r="D473" s="229" t="s">
        <v>249</v>
      </c>
      <c r="E473" s="235" t="s">
        <v>19</v>
      </c>
      <c r="F473" s="236" t="s">
        <v>3975</v>
      </c>
      <c r="G473" s="234"/>
      <c r="H473" s="237">
        <v>1</v>
      </c>
      <c r="I473" s="238"/>
      <c r="J473" s="234"/>
      <c r="K473" s="234"/>
      <c r="L473" s="239"/>
      <c r="M473" s="240"/>
      <c r="N473" s="241"/>
      <c r="O473" s="241"/>
      <c r="P473" s="241"/>
      <c r="Q473" s="241"/>
      <c r="R473" s="241"/>
      <c r="S473" s="241"/>
      <c r="T473" s="242"/>
      <c r="AT473" s="243" t="s">
        <v>249</v>
      </c>
      <c r="AU473" s="243" t="s">
        <v>81</v>
      </c>
      <c r="AV473" s="12" t="s">
        <v>81</v>
      </c>
      <c r="AW473" s="12" t="s">
        <v>33</v>
      </c>
      <c r="AX473" s="12" t="s">
        <v>72</v>
      </c>
      <c r="AY473" s="243" t="s">
        <v>236</v>
      </c>
    </row>
    <row r="474" s="11" customFormat="1" ht="22.8" customHeight="1">
      <c r="B474" s="201"/>
      <c r="C474" s="202"/>
      <c r="D474" s="203" t="s">
        <v>71</v>
      </c>
      <c r="E474" s="215" t="s">
        <v>310</v>
      </c>
      <c r="F474" s="215" t="s">
        <v>451</v>
      </c>
      <c r="G474" s="202"/>
      <c r="H474" s="202"/>
      <c r="I474" s="205"/>
      <c r="J474" s="216">
        <f>BK474</f>
        <v>0</v>
      </c>
      <c r="K474" s="202"/>
      <c r="L474" s="207"/>
      <c r="M474" s="208"/>
      <c r="N474" s="209"/>
      <c r="O474" s="209"/>
      <c r="P474" s="210">
        <f>SUM(P475:P660)</f>
        <v>0</v>
      </c>
      <c r="Q474" s="209"/>
      <c r="R474" s="210">
        <f>SUM(R475:R660)</f>
        <v>45.873436940000005</v>
      </c>
      <c r="S474" s="209"/>
      <c r="T474" s="211">
        <f>SUM(T475:T660)</f>
        <v>0</v>
      </c>
      <c r="AR474" s="212" t="s">
        <v>79</v>
      </c>
      <c r="AT474" s="213" t="s">
        <v>71</v>
      </c>
      <c r="AU474" s="213" t="s">
        <v>79</v>
      </c>
      <c r="AY474" s="212" t="s">
        <v>236</v>
      </c>
      <c r="BK474" s="214">
        <f>SUM(BK475:BK660)</f>
        <v>0</v>
      </c>
    </row>
    <row r="475" s="1" customFormat="1" ht="16.5" customHeight="1">
      <c r="B475" s="39"/>
      <c r="C475" s="217" t="s">
        <v>2614</v>
      </c>
      <c r="D475" s="217" t="s">
        <v>238</v>
      </c>
      <c r="E475" s="218" t="s">
        <v>3976</v>
      </c>
      <c r="F475" s="219" t="s">
        <v>3977</v>
      </c>
      <c r="G475" s="220" t="s">
        <v>318</v>
      </c>
      <c r="H475" s="221">
        <v>19.699999999999999</v>
      </c>
      <c r="I475" s="222"/>
      <c r="J475" s="223">
        <f>ROUND(I475*H475,2)</f>
        <v>0</v>
      </c>
      <c r="K475" s="219" t="s">
        <v>242</v>
      </c>
      <c r="L475" s="44"/>
      <c r="M475" s="224" t="s">
        <v>19</v>
      </c>
      <c r="N475" s="225" t="s">
        <v>43</v>
      </c>
      <c r="O475" s="80"/>
      <c r="P475" s="226">
        <f>O475*H475</f>
        <v>0</v>
      </c>
      <c r="Q475" s="226">
        <v>0.01517</v>
      </c>
      <c r="R475" s="226">
        <f>Q475*H475</f>
        <v>0.29884899999999998</v>
      </c>
      <c r="S475" s="226">
        <v>0</v>
      </c>
      <c r="T475" s="227">
        <f>S475*H475</f>
        <v>0</v>
      </c>
      <c r="AR475" s="18" t="s">
        <v>243</v>
      </c>
      <c r="AT475" s="18" t="s">
        <v>238</v>
      </c>
      <c r="AU475" s="18" t="s">
        <v>81</v>
      </c>
      <c r="AY475" s="18" t="s">
        <v>236</v>
      </c>
      <c r="BE475" s="228">
        <f>IF(N475="základní",J475,0)</f>
        <v>0</v>
      </c>
      <c r="BF475" s="228">
        <f>IF(N475="snížená",J475,0)</f>
        <v>0</v>
      </c>
      <c r="BG475" s="228">
        <f>IF(N475="zákl. přenesená",J475,0)</f>
        <v>0</v>
      </c>
      <c r="BH475" s="228">
        <f>IF(N475="sníž. přenesená",J475,0)</f>
        <v>0</v>
      </c>
      <c r="BI475" s="228">
        <f>IF(N475="nulová",J475,0)</f>
        <v>0</v>
      </c>
      <c r="BJ475" s="18" t="s">
        <v>79</v>
      </c>
      <c r="BK475" s="228">
        <f>ROUND(I475*H475,2)</f>
        <v>0</v>
      </c>
      <c r="BL475" s="18" t="s">
        <v>243</v>
      </c>
      <c r="BM475" s="18" t="s">
        <v>3978</v>
      </c>
    </row>
    <row r="476" s="1" customFormat="1">
      <c r="B476" s="39"/>
      <c r="C476" s="40"/>
      <c r="D476" s="229" t="s">
        <v>245</v>
      </c>
      <c r="E476" s="40"/>
      <c r="F476" s="230" t="s">
        <v>3979</v>
      </c>
      <c r="G476" s="40"/>
      <c r="H476" s="40"/>
      <c r="I476" s="144"/>
      <c r="J476" s="40"/>
      <c r="K476" s="40"/>
      <c r="L476" s="44"/>
      <c r="M476" s="231"/>
      <c r="N476" s="80"/>
      <c r="O476" s="80"/>
      <c r="P476" s="80"/>
      <c r="Q476" s="80"/>
      <c r="R476" s="80"/>
      <c r="S476" s="80"/>
      <c r="T476" s="81"/>
      <c r="AT476" s="18" t="s">
        <v>245</v>
      </c>
      <c r="AU476" s="18" t="s">
        <v>81</v>
      </c>
    </row>
    <row r="477" s="1" customFormat="1">
      <c r="B477" s="39"/>
      <c r="C477" s="40"/>
      <c r="D477" s="229" t="s">
        <v>247</v>
      </c>
      <c r="E477" s="40"/>
      <c r="F477" s="232" t="s">
        <v>3980</v>
      </c>
      <c r="G477" s="40"/>
      <c r="H477" s="40"/>
      <c r="I477" s="144"/>
      <c r="J477" s="40"/>
      <c r="K477" s="40"/>
      <c r="L477" s="44"/>
      <c r="M477" s="231"/>
      <c r="N477" s="80"/>
      <c r="O477" s="80"/>
      <c r="P477" s="80"/>
      <c r="Q477" s="80"/>
      <c r="R477" s="80"/>
      <c r="S477" s="80"/>
      <c r="T477" s="81"/>
      <c r="AT477" s="18" t="s">
        <v>247</v>
      </c>
      <c r="AU477" s="18" t="s">
        <v>81</v>
      </c>
    </row>
    <row r="478" s="12" customFormat="1">
      <c r="B478" s="233"/>
      <c r="C478" s="234"/>
      <c r="D478" s="229" t="s">
        <v>249</v>
      </c>
      <c r="E478" s="235" t="s">
        <v>19</v>
      </c>
      <c r="F478" s="236" t="s">
        <v>3981</v>
      </c>
      <c r="G478" s="234"/>
      <c r="H478" s="237">
        <v>19.699999999999999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AT478" s="243" t="s">
        <v>249</v>
      </c>
      <c r="AU478" s="243" t="s">
        <v>81</v>
      </c>
      <c r="AV478" s="12" t="s">
        <v>81</v>
      </c>
      <c r="AW478" s="12" t="s">
        <v>33</v>
      </c>
      <c r="AX478" s="12" t="s">
        <v>72</v>
      </c>
      <c r="AY478" s="243" t="s">
        <v>236</v>
      </c>
    </row>
    <row r="479" s="1" customFormat="1" ht="16.5" customHeight="1">
      <c r="B479" s="39"/>
      <c r="C479" s="217" t="s">
        <v>1075</v>
      </c>
      <c r="D479" s="217" t="s">
        <v>238</v>
      </c>
      <c r="E479" s="218" t="s">
        <v>3982</v>
      </c>
      <c r="F479" s="219" t="s">
        <v>3983</v>
      </c>
      <c r="G479" s="220" t="s">
        <v>318</v>
      </c>
      <c r="H479" s="221">
        <v>4</v>
      </c>
      <c r="I479" s="222"/>
      <c r="J479" s="223">
        <f>ROUND(I479*H479,2)</f>
        <v>0</v>
      </c>
      <c r="K479" s="219" t="s">
        <v>242</v>
      </c>
      <c r="L479" s="44"/>
      <c r="M479" s="224" t="s">
        <v>19</v>
      </c>
      <c r="N479" s="225" t="s">
        <v>43</v>
      </c>
      <c r="O479" s="80"/>
      <c r="P479" s="226">
        <f>O479*H479</f>
        <v>0</v>
      </c>
      <c r="Q479" s="226">
        <v>0.039600000000000003</v>
      </c>
      <c r="R479" s="226">
        <f>Q479*H479</f>
        <v>0.15840000000000001</v>
      </c>
      <c r="S479" s="226">
        <v>0</v>
      </c>
      <c r="T479" s="227">
        <f>S479*H479</f>
        <v>0</v>
      </c>
      <c r="AR479" s="18" t="s">
        <v>243</v>
      </c>
      <c r="AT479" s="18" t="s">
        <v>238</v>
      </c>
      <c r="AU479" s="18" t="s">
        <v>81</v>
      </c>
      <c r="AY479" s="18" t="s">
        <v>236</v>
      </c>
      <c r="BE479" s="228">
        <f>IF(N479="základní",J479,0)</f>
        <v>0</v>
      </c>
      <c r="BF479" s="228">
        <f>IF(N479="snížená",J479,0)</f>
        <v>0</v>
      </c>
      <c r="BG479" s="228">
        <f>IF(N479="zákl. přenesená",J479,0)</f>
        <v>0</v>
      </c>
      <c r="BH479" s="228">
        <f>IF(N479="sníž. přenesená",J479,0)</f>
        <v>0</v>
      </c>
      <c r="BI479" s="228">
        <f>IF(N479="nulová",J479,0)</f>
        <v>0</v>
      </c>
      <c r="BJ479" s="18" t="s">
        <v>79</v>
      </c>
      <c r="BK479" s="228">
        <f>ROUND(I479*H479,2)</f>
        <v>0</v>
      </c>
      <c r="BL479" s="18" t="s">
        <v>243</v>
      </c>
      <c r="BM479" s="18" t="s">
        <v>3984</v>
      </c>
    </row>
    <row r="480" s="1" customFormat="1">
      <c r="B480" s="39"/>
      <c r="C480" s="40"/>
      <c r="D480" s="229" t="s">
        <v>245</v>
      </c>
      <c r="E480" s="40"/>
      <c r="F480" s="230" t="s">
        <v>3985</v>
      </c>
      <c r="G480" s="40"/>
      <c r="H480" s="40"/>
      <c r="I480" s="144"/>
      <c r="J480" s="40"/>
      <c r="K480" s="40"/>
      <c r="L480" s="44"/>
      <c r="M480" s="231"/>
      <c r="N480" s="80"/>
      <c r="O480" s="80"/>
      <c r="P480" s="80"/>
      <c r="Q480" s="80"/>
      <c r="R480" s="80"/>
      <c r="S480" s="80"/>
      <c r="T480" s="81"/>
      <c r="AT480" s="18" t="s">
        <v>245</v>
      </c>
      <c r="AU480" s="18" t="s">
        <v>81</v>
      </c>
    </row>
    <row r="481" s="1" customFormat="1">
      <c r="B481" s="39"/>
      <c r="C481" s="40"/>
      <c r="D481" s="229" t="s">
        <v>247</v>
      </c>
      <c r="E481" s="40"/>
      <c r="F481" s="232" t="s">
        <v>3986</v>
      </c>
      <c r="G481" s="40"/>
      <c r="H481" s="40"/>
      <c r="I481" s="144"/>
      <c r="J481" s="40"/>
      <c r="K481" s="40"/>
      <c r="L481" s="44"/>
      <c r="M481" s="231"/>
      <c r="N481" s="80"/>
      <c r="O481" s="80"/>
      <c r="P481" s="80"/>
      <c r="Q481" s="80"/>
      <c r="R481" s="80"/>
      <c r="S481" s="80"/>
      <c r="T481" s="81"/>
      <c r="AT481" s="18" t="s">
        <v>247</v>
      </c>
      <c r="AU481" s="18" t="s">
        <v>81</v>
      </c>
    </row>
    <row r="482" s="12" customFormat="1">
      <c r="B482" s="233"/>
      <c r="C482" s="234"/>
      <c r="D482" s="229" t="s">
        <v>249</v>
      </c>
      <c r="E482" s="235" t="s">
        <v>19</v>
      </c>
      <c r="F482" s="236" t="s">
        <v>3987</v>
      </c>
      <c r="G482" s="234"/>
      <c r="H482" s="237">
        <v>4</v>
      </c>
      <c r="I482" s="238"/>
      <c r="J482" s="234"/>
      <c r="K482" s="234"/>
      <c r="L482" s="239"/>
      <c r="M482" s="240"/>
      <c r="N482" s="241"/>
      <c r="O482" s="241"/>
      <c r="P482" s="241"/>
      <c r="Q482" s="241"/>
      <c r="R482" s="241"/>
      <c r="S482" s="241"/>
      <c r="T482" s="242"/>
      <c r="AT482" s="243" t="s">
        <v>249</v>
      </c>
      <c r="AU482" s="243" t="s">
        <v>81</v>
      </c>
      <c r="AV482" s="12" t="s">
        <v>81</v>
      </c>
      <c r="AW482" s="12" t="s">
        <v>33</v>
      </c>
      <c r="AX482" s="12" t="s">
        <v>72</v>
      </c>
      <c r="AY482" s="243" t="s">
        <v>236</v>
      </c>
    </row>
    <row r="483" s="1" customFormat="1" ht="16.5" customHeight="1">
      <c r="B483" s="39"/>
      <c r="C483" s="217" t="s">
        <v>2622</v>
      </c>
      <c r="D483" s="217" t="s">
        <v>238</v>
      </c>
      <c r="E483" s="218" t="s">
        <v>3988</v>
      </c>
      <c r="F483" s="219" t="s">
        <v>3989</v>
      </c>
      <c r="G483" s="220" t="s">
        <v>276</v>
      </c>
      <c r="H483" s="221">
        <v>7</v>
      </c>
      <c r="I483" s="222"/>
      <c r="J483" s="223">
        <f>ROUND(I483*H483,2)</f>
        <v>0</v>
      </c>
      <c r="K483" s="219" t="s">
        <v>242</v>
      </c>
      <c r="L483" s="44"/>
      <c r="M483" s="224" t="s">
        <v>19</v>
      </c>
      <c r="N483" s="225" t="s">
        <v>43</v>
      </c>
      <c r="O483" s="80"/>
      <c r="P483" s="226">
        <f>O483*H483</f>
        <v>0</v>
      </c>
      <c r="Q483" s="226">
        <v>0.00069999999999999999</v>
      </c>
      <c r="R483" s="226">
        <f>Q483*H483</f>
        <v>0.0048999999999999998</v>
      </c>
      <c r="S483" s="226">
        <v>0</v>
      </c>
      <c r="T483" s="227">
        <f>S483*H483</f>
        <v>0</v>
      </c>
      <c r="AR483" s="18" t="s">
        <v>243</v>
      </c>
      <c r="AT483" s="18" t="s">
        <v>238</v>
      </c>
      <c r="AU483" s="18" t="s">
        <v>81</v>
      </c>
      <c r="AY483" s="18" t="s">
        <v>236</v>
      </c>
      <c r="BE483" s="228">
        <f>IF(N483="základní",J483,0)</f>
        <v>0</v>
      </c>
      <c r="BF483" s="228">
        <f>IF(N483="snížená",J483,0)</f>
        <v>0</v>
      </c>
      <c r="BG483" s="228">
        <f>IF(N483="zákl. přenesená",J483,0)</f>
        <v>0</v>
      </c>
      <c r="BH483" s="228">
        <f>IF(N483="sníž. přenesená",J483,0)</f>
        <v>0</v>
      </c>
      <c r="BI483" s="228">
        <f>IF(N483="nulová",J483,0)</f>
        <v>0</v>
      </c>
      <c r="BJ483" s="18" t="s">
        <v>79</v>
      </c>
      <c r="BK483" s="228">
        <f>ROUND(I483*H483,2)</f>
        <v>0</v>
      </c>
      <c r="BL483" s="18" t="s">
        <v>243</v>
      </c>
      <c r="BM483" s="18" t="s">
        <v>3990</v>
      </c>
    </row>
    <row r="484" s="1" customFormat="1">
      <c r="B484" s="39"/>
      <c r="C484" s="40"/>
      <c r="D484" s="229" t="s">
        <v>245</v>
      </c>
      <c r="E484" s="40"/>
      <c r="F484" s="230" t="s">
        <v>3991</v>
      </c>
      <c r="G484" s="40"/>
      <c r="H484" s="40"/>
      <c r="I484" s="144"/>
      <c r="J484" s="40"/>
      <c r="K484" s="40"/>
      <c r="L484" s="44"/>
      <c r="M484" s="231"/>
      <c r="N484" s="80"/>
      <c r="O484" s="80"/>
      <c r="P484" s="80"/>
      <c r="Q484" s="80"/>
      <c r="R484" s="80"/>
      <c r="S484" s="80"/>
      <c r="T484" s="81"/>
      <c r="AT484" s="18" t="s">
        <v>245</v>
      </c>
      <c r="AU484" s="18" t="s">
        <v>81</v>
      </c>
    </row>
    <row r="485" s="1" customFormat="1">
      <c r="B485" s="39"/>
      <c r="C485" s="40"/>
      <c r="D485" s="229" t="s">
        <v>247</v>
      </c>
      <c r="E485" s="40"/>
      <c r="F485" s="232" t="s">
        <v>3992</v>
      </c>
      <c r="G485" s="40"/>
      <c r="H485" s="40"/>
      <c r="I485" s="144"/>
      <c r="J485" s="40"/>
      <c r="K485" s="40"/>
      <c r="L485" s="44"/>
      <c r="M485" s="231"/>
      <c r="N485" s="80"/>
      <c r="O485" s="80"/>
      <c r="P485" s="80"/>
      <c r="Q485" s="80"/>
      <c r="R485" s="80"/>
      <c r="S485" s="80"/>
      <c r="T485" s="81"/>
      <c r="AT485" s="18" t="s">
        <v>247</v>
      </c>
      <c r="AU485" s="18" t="s">
        <v>81</v>
      </c>
    </row>
    <row r="486" s="13" customFormat="1">
      <c r="B486" s="250"/>
      <c r="C486" s="251"/>
      <c r="D486" s="229" t="s">
        <v>249</v>
      </c>
      <c r="E486" s="252" t="s">
        <v>19</v>
      </c>
      <c r="F486" s="253" t="s">
        <v>3993</v>
      </c>
      <c r="G486" s="251"/>
      <c r="H486" s="252" t="s">
        <v>19</v>
      </c>
      <c r="I486" s="254"/>
      <c r="J486" s="251"/>
      <c r="K486" s="251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249</v>
      </c>
      <c r="AU486" s="259" t="s">
        <v>81</v>
      </c>
      <c r="AV486" s="13" t="s">
        <v>79</v>
      </c>
      <c r="AW486" s="13" t="s">
        <v>33</v>
      </c>
      <c r="AX486" s="13" t="s">
        <v>72</v>
      </c>
      <c r="AY486" s="259" t="s">
        <v>236</v>
      </c>
    </row>
    <row r="487" s="12" customFormat="1">
      <c r="B487" s="233"/>
      <c r="C487" s="234"/>
      <c r="D487" s="229" t="s">
        <v>249</v>
      </c>
      <c r="E487" s="235" t="s">
        <v>19</v>
      </c>
      <c r="F487" s="236" t="s">
        <v>3994</v>
      </c>
      <c r="G487" s="234"/>
      <c r="H487" s="237">
        <v>7</v>
      </c>
      <c r="I487" s="238"/>
      <c r="J487" s="234"/>
      <c r="K487" s="234"/>
      <c r="L487" s="239"/>
      <c r="M487" s="240"/>
      <c r="N487" s="241"/>
      <c r="O487" s="241"/>
      <c r="P487" s="241"/>
      <c r="Q487" s="241"/>
      <c r="R487" s="241"/>
      <c r="S487" s="241"/>
      <c r="T487" s="242"/>
      <c r="AT487" s="243" t="s">
        <v>249</v>
      </c>
      <c r="AU487" s="243" t="s">
        <v>81</v>
      </c>
      <c r="AV487" s="12" t="s">
        <v>81</v>
      </c>
      <c r="AW487" s="12" t="s">
        <v>33</v>
      </c>
      <c r="AX487" s="12" t="s">
        <v>72</v>
      </c>
      <c r="AY487" s="243" t="s">
        <v>236</v>
      </c>
    </row>
    <row r="488" s="1" customFormat="1" ht="16.5" customHeight="1">
      <c r="B488" s="39"/>
      <c r="C488" s="217" t="s">
        <v>1078</v>
      </c>
      <c r="D488" s="217" t="s">
        <v>238</v>
      </c>
      <c r="E488" s="218" t="s">
        <v>3995</v>
      </c>
      <c r="F488" s="219" t="s">
        <v>3996</v>
      </c>
      <c r="G488" s="220" t="s">
        <v>276</v>
      </c>
      <c r="H488" s="221">
        <v>4</v>
      </c>
      <c r="I488" s="222"/>
      <c r="J488" s="223">
        <f>ROUND(I488*H488,2)</f>
        <v>0</v>
      </c>
      <c r="K488" s="219" t="s">
        <v>242</v>
      </c>
      <c r="L488" s="44"/>
      <c r="M488" s="224" t="s">
        <v>19</v>
      </c>
      <c r="N488" s="225" t="s">
        <v>43</v>
      </c>
      <c r="O488" s="80"/>
      <c r="P488" s="226">
        <f>O488*H488</f>
        <v>0</v>
      </c>
      <c r="Q488" s="226">
        <v>1.0000000000000001E-05</v>
      </c>
      <c r="R488" s="226">
        <f>Q488*H488</f>
        <v>4.0000000000000003E-05</v>
      </c>
      <c r="S488" s="226">
        <v>0</v>
      </c>
      <c r="T488" s="227">
        <f>S488*H488</f>
        <v>0</v>
      </c>
      <c r="AR488" s="18" t="s">
        <v>243</v>
      </c>
      <c r="AT488" s="18" t="s">
        <v>238</v>
      </c>
      <c r="AU488" s="18" t="s">
        <v>81</v>
      </c>
      <c r="AY488" s="18" t="s">
        <v>236</v>
      </c>
      <c r="BE488" s="228">
        <f>IF(N488="základní",J488,0)</f>
        <v>0</v>
      </c>
      <c r="BF488" s="228">
        <f>IF(N488="snížená",J488,0)</f>
        <v>0</v>
      </c>
      <c r="BG488" s="228">
        <f>IF(N488="zákl. přenesená",J488,0)</f>
        <v>0</v>
      </c>
      <c r="BH488" s="228">
        <f>IF(N488="sníž. přenesená",J488,0)</f>
        <v>0</v>
      </c>
      <c r="BI488" s="228">
        <f>IF(N488="nulová",J488,0)</f>
        <v>0</v>
      </c>
      <c r="BJ488" s="18" t="s">
        <v>79</v>
      </c>
      <c r="BK488" s="228">
        <f>ROUND(I488*H488,2)</f>
        <v>0</v>
      </c>
      <c r="BL488" s="18" t="s">
        <v>243</v>
      </c>
      <c r="BM488" s="18" t="s">
        <v>3997</v>
      </c>
    </row>
    <row r="489" s="1" customFormat="1">
      <c r="B489" s="39"/>
      <c r="C489" s="40"/>
      <c r="D489" s="229" t="s">
        <v>245</v>
      </c>
      <c r="E489" s="40"/>
      <c r="F489" s="230" t="s">
        <v>3998</v>
      </c>
      <c r="G489" s="40"/>
      <c r="H489" s="40"/>
      <c r="I489" s="144"/>
      <c r="J489" s="40"/>
      <c r="K489" s="40"/>
      <c r="L489" s="44"/>
      <c r="M489" s="231"/>
      <c r="N489" s="80"/>
      <c r="O489" s="80"/>
      <c r="P489" s="80"/>
      <c r="Q489" s="80"/>
      <c r="R489" s="80"/>
      <c r="S489" s="80"/>
      <c r="T489" s="81"/>
      <c r="AT489" s="18" t="s">
        <v>245</v>
      </c>
      <c r="AU489" s="18" t="s">
        <v>81</v>
      </c>
    </row>
    <row r="490" s="1" customFormat="1">
      <c r="B490" s="39"/>
      <c r="C490" s="40"/>
      <c r="D490" s="229" t="s">
        <v>247</v>
      </c>
      <c r="E490" s="40"/>
      <c r="F490" s="232" t="s">
        <v>3992</v>
      </c>
      <c r="G490" s="40"/>
      <c r="H490" s="40"/>
      <c r="I490" s="144"/>
      <c r="J490" s="40"/>
      <c r="K490" s="40"/>
      <c r="L490" s="44"/>
      <c r="M490" s="231"/>
      <c r="N490" s="80"/>
      <c r="O490" s="80"/>
      <c r="P490" s="80"/>
      <c r="Q490" s="80"/>
      <c r="R490" s="80"/>
      <c r="S490" s="80"/>
      <c r="T490" s="81"/>
      <c r="AT490" s="18" t="s">
        <v>247</v>
      </c>
      <c r="AU490" s="18" t="s">
        <v>81</v>
      </c>
    </row>
    <row r="491" s="13" customFormat="1">
      <c r="B491" s="250"/>
      <c r="C491" s="251"/>
      <c r="D491" s="229" t="s">
        <v>249</v>
      </c>
      <c r="E491" s="252" t="s">
        <v>19</v>
      </c>
      <c r="F491" s="253" t="s">
        <v>3993</v>
      </c>
      <c r="G491" s="251"/>
      <c r="H491" s="252" t="s">
        <v>19</v>
      </c>
      <c r="I491" s="254"/>
      <c r="J491" s="251"/>
      <c r="K491" s="251"/>
      <c r="L491" s="255"/>
      <c r="M491" s="256"/>
      <c r="N491" s="257"/>
      <c r="O491" s="257"/>
      <c r="P491" s="257"/>
      <c r="Q491" s="257"/>
      <c r="R491" s="257"/>
      <c r="S491" s="257"/>
      <c r="T491" s="258"/>
      <c r="AT491" s="259" t="s">
        <v>249</v>
      </c>
      <c r="AU491" s="259" t="s">
        <v>81</v>
      </c>
      <c r="AV491" s="13" t="s">
        <v>79</v>
      </c>
      <c r="AW491" s="13" t="s">
        <v>33</v>
      </c>
      <c r="AX491" s="13" t="s">
        <v>72</v>
      </c>
      <c r="AY491" s="259" t="s">
        <v>236</v>
      </c>
    </row>
    <row r="492" s="12" customFormat="1">
      <c r="B492" s="233"/>
      <c r="C492" s="234"/>
      <c r="D492" s="229" t="s">
        <v>249</v>
      </c>
      <c r="E492" s="235" t="s">
        <v>19</v>
      </c>
      <c r="F492" s="236" t="s">
        <v>3999</v>
      </c>
      <c r="G492" s="234"/>
      <c r="H492" s="237">
        <v>4</v>
      </c>
      <c r="I492" s="238"/>
      <c r="J492" s="234"/>
      <c r="K492" s="234"/>
      <c r="L492" s="239"/>
      <c r="M492" s="240"/>
      <c r="N492" s="241"/>
      <c r="O492" s="241"/>
      <c r="P492" s="241"/>
      <c r="Q492" s="241"/>
      <c r="R492" s="241"/>
      <c r="S492" s="241"/>
      <c r="T492" s="242"/>
      <c r="AT492" s="243" t="s">
        <v>249</v>
      </c>
      <c r="AU492" s="243" t="s">
        <v>81</v>
      </c>
      <c r="AV492" s="12" t="s">
        <v>81</v>
      </c>
      <c r="AW492" s="12" t="s">
        <v>33</v>
      </c>
      <c r="AX492" s="12" t="s">
        <v>72</v>
      </c>
      <c r="AY492" s="243" t="s">
        <v>236</v>
      </c>
    </row>
    <row r="493" s="1" customFormat="1" ht="16.5" customHeight="1">
      <c r="B493" s="39"/>
      <c r="C493" s="260" t="s">
        <v>2634</v>
      </c>
      <c r="D493" s="260" t="s">
        <v>680</v>
      </c>
      <c r="E493" s="261" t="s">
        <v>4000</v>
      </c>
      <c r="F493" s="262" t="s">
        <v>4001</v>
      </c>
      <c r="G493" s="263" t="s">
        <v>276</v>
      </c>
      <c r="H493" s="264">
        <v>2</v>
      </c>
      <c r="I493" s="265"/>
      <c r="J493" s="266">
        <f>ROUND(I493*H493,2)</f>
        <v>0</v>
      </c>
      <c r="K493" s="262" t="s">
        <v>242</v>
      </c>
      <c r="L493" s="267"/>
      <c r="M493" s="268" t="s">
        <v>19</v>
      </c>
      <c r="N493" s="269" t="s">
        <v>43</v>
      </c>
      <c r="O493" s="80"/>
      <c r="P493" s="226">
        <f>O493*H493</f>
        <v>0</v>
      </c>
      <c r="Q493" s="226">
        <v>0.0025000000000000001</v>
      </c>
      <c r="R493" s="226">
        <f>Q493*H493</f>
        <v>0.0050000000000000001</v>
      </c>
      <c r="S493" s="226">
        <v>0</v>
      </c>
      <c r="T493" s="227">
        <f>S493*H493</f>
        <v>0</v>
      </c>
      <c r="AR493" s="18" t="s">
        <v>305</v>
      </c>
      <c r="AT493" s="18" t="s">
        <v>680</v>
      </c>
      <c r="AU493" s="18" t="s">
        <v>81</v>
      </c>
      <c r="AY493" s="18" t="s">
        <v>236</v>
      </c>
      <c r="BE493" s="228">
        <f>IF(N493="základní",J493,0)</f>
        <v>0</v>
      </c>
      <c r="BF493" s="228">
        <f>IF(N493="snížená",J493,0)</f>
        <v>0</v>
      </c>
      <c r="BG493" s="228">
        <f>IF(N493="zákl. přenesená",J493,0)</f>
        <v>0</v>
      </c>
      <c r="BH493" s="228">
        <f>IF(N493="sníž. přenesená",J493,0)</f>
        <v>0</v>
      </c>
      <c r="BI493" s="228">
        <f>IF(N493="nulová",J493,0)</f>
        <v>0</v>
      </c>
      <c r="BJ493" s="18" t="s">
        <v>79</v>
      </c>
      <c r="BK493" s="228">
        <f>ROUND(I493*H493,2)</f>
        <v>0</v>
      </c>
      <c r="BL493" s="18" t="s">
        <v>243</v>
      </c>
      <c r="BM493" s="18" t="s">
        <v>4002</v>
      </c>
    </row>
    <row r="494" s="1" customFormat="1">
      <c r="B494" s="39"/>
      <c r="C494" s="40"/>
      <c r="D494" s="229" t="s">
        <v>245</v>
      </c>
      <c r="E494" s="40"/>
      <c r="F494" s="230" t="s">
        <v>4001</v>
      </c>
      <c r="G494" s="40"/>
      <c r="H494" s="40"/>
      <c r="I494" s="144"/>
      <c r="J494" s="40"/>
      <c r="K494" s="40"/>
      <c r="L494" s="44"/>
      <c r="M494" s="231"/>
      <c r="N494" s="80"/>
      <c r="O494" s="80"/>
      <c r="P494" s="80"/>
      <c r="Q494" s="80"/>
      <c r="R494" s="80"/>
      <c r="S494" s="80"/>
      <c r="T494" s="81"/>
      <c r="AT494" s="18" t="s">
        <v>245</v>
      </c>
      <c r="AU494" s="18" t="s">
        <v>81</v>
      </c>
    </row>
    <row r="495" s="1" customFormat="1">
      <c r="B495" s="39"/>
      <c r="C495" s="40"/>
      <c r="D495" s="229" t="s">
        <v>247</v>
      </c>
      <c r="E495" s="40"/>
      <c r="F495" s="232" t="s">
        <v>4003</v>
      </c>
      <c r="G495" s="40"/>
      <c r="H495" s="40"/>
      <c r="I495" s="144"/>
      <c r="J495" s="40"/>
      <c r="K495" s="40"/>
      <c r="L495" s="44"/>
      <c r="M495" s="231"/>
      <c r="N495" s="80"/>
      <c r="O495" s="80"/>
      <c r="P495" s="80"/>
      <c r="Q495" s="80"/>
      <c r="R495" s="80"/>
      <c r="S495" s="80"/>
      <c r="T495" s="81"/>
      <c r="AT495" s="18" t="s">
        <v>247</v>
      </c>
      <c r="AU495" s="18" t="s">
        <v>81</v>
      </c>
    </row>
    <row r="496" s="12" customFormat="1">
      <c r="B496" s="233"/>
      <c r="C496" s="234"/>
      <c r="D496" s="229" t="s">
        <v>249</v>
      </c>
      <c r="E496" s="235" t="s">
        <v>19</v>
      </c>
      <c r="F496" s="236" t="s">
        <v>4004</v>
      </c>
      <c r="G496" s="234"/>
      <c r="H496" s="237">
        <v>1</v>
      </c>
      <c r="I496" s="238"/>
      <c r="J496" s="234"/>
      <c r="K496" s="234"/>
      <c r="L496" s="239"/>
      <c r="M496" s="240"/>
      <c r="N496" s="241"/>
      <c r="O496" s="241"/>
      <c r="P496" s="241"/>
      <c r="Q496" s="241"/>
      <c r="R496" s="241"/>
      <c r="S496" s="241"/>
      <c r="T496" s="242"/>
      <c r="AT496" s="243" t="s">
        <v>249</v>
      </c>
      <c r="AU496" s="243" t="s">
        <v>81</v>
      </c>
      <c r="AV496" s="12" t="s">
        <v>81</v>
      </c>
      <c r="AW496" s="12" t="s">
        <v>33</v>
      </c>
      <c r="AX496" s="12" t="s">
        <v>72</v>
      </c>
      <c r="AY496" s="243" t="s">
        <v>236</v>
      </c>
    </row>
    <row r="497" s="12" customFormat="1">
      <c r="B497" s="233"/>
      <c r="C497" s="234"/>
      <c r="D497" s="229" t="s">
        <v>249</v>
      </c>
      <c r="E497" s="235" t="s">
        <v>19</v>
      </c>
      <c r="F497" s="236" t="s">
        <v>4005</v>
      </c>
      <c r="G497" s="234"/>
      <c r="H497" s="237">
        <v>1</v>
      </c>
      <c r="I497" s="238"/>
      <c r="J497" s="234"/>
      <c r="K497" s="234"/>
      <c r="L497" s="239"/>
      <c r="M497" s="240"/>
      <c r="N497" s="241"/>
      <c r="O497" s="241"/>
      <c r="P497" s="241"/>
      <c r="Q497" s="241"/>
      <c r="R497" s="241"/>
      <c r="S497" s="241"/>
      <c r="T497" s="242"/>
      <c r="AT497" s="243" t="s">
        <v>249</v>
      </c>
      <c r="AU497" s="243" t="s">
        <v>81</v>
      </c>
      <c r="AV497" s="12" t="s">
        <v>81</v>
      </c>
      <c r="AW497" s="12" t="s">
        <v>33</v>
      </c>
      <c r="AX497" s="12" t="s">
        <v>72</v>
      </c>
      <c r="AY497" s="243" t="s">
        <v>236</v>
      </c>
    </row>
    <row r="498" s="1" customFormat="1" ht="16.5" customHeight="1">
      <c r="B498" s="39"/>
      <c r="C498" s="217" t="s">
        <v>1081</v>
      </c>
      <c r="D498" s="217" t="s">
        <v>238</v>
      </c>
      <c r="E498" s="218" t="s">
        <v>4006</v>
      </c>
      <c r="F498" s="219" t="s">
        <v>4007</v>
      </c>
      <c r="G498" s="220" t="s">
        <v>276</v>
      </c>
      <c r="H498" s="221">
        <v>4</v>
      </c>
      <c r="I498" s="222"/>
      <c r="J498" s="223">
        <f>ROUND(I498*H498,2)</f>
        <v>0</v>
      </c>
      <c r="K498" s="219" t="s">
        <v>242</v>
      </c>
      <c r="L498" s="44"/>
      <c r="M498" s="224" t="s">
        <v>19</v>
      </c>
      <c r="N498" s="225" t="s">
        <v>43</v>
      </c>
      <c r="O498" s="80"/>
      <c r="P498" s="226">
        <f>O498*H498</f>
        <v>0</v>
      </c>
      <c r="Q498" s="226">
        <v>0.10940999999999999</v>
      </c>
      <c r="R498" s="226">
        <f>Q498*H498</f>
        <v>0.43763999999999997</v>
      </c>
      <c r="S498" s="226">
        <v>0</v>
      </c>
      <c r="T498" s="227">
        <f>S498*H498</f>
        <v>0</v>
      </c>
      <c r="AR498" s="18" t="s">
        <v>243</v>
      </c>
      <c r="AT498" s="18" t="s">
        <v>238</v>
      </c>
      <c r="AU498" s="18" t="s">
        <v>81</v>
      </c>
      <c r="AY498" s="18" t="s">
        <v>236</v>
      </c>
      <c r="BE498" s="228">
        <f>IF(N498="základní",J498,0)</f>
        <v>0</v>
      </c>
      <c r="BF498" s="228">
        <f>IF(N498="snížená",J498,0)</f>
        <v>0</v>
      </c>
      <c r="BG498" s="228">
        <f>IF(N498="zákl. přenesená",J498,0)</f>
        <v>0</v>
      </c>
      <c r="BH498" s="228">
        <f>IF(N498="sníž. přenesená",J498,0)</f>
        <v>0</v>
      </c>
      <c r="BI498" s="228">
        <f>IF(N498="nulová",J498,0)</f>
        <v>0</v>
      </c>
      <c r="BJ498" s="18" t="s">
        <v>79</v>
      </c>
      <c r="BK498" s="228">
        <f>ROUND(I498*H498,2)</f>
        <v>0</v>
      </c>
      <c r="BL498" s="18" t="s">
        <v>243</v>
      </c>
      <c r="BM498" s="18" t="s">
        <v>4008</v>
      </c>
    </row>
    <row r="499" s="1" customFormat="1">
      <c r="B499" s="39"/>
      <c r="C499" s="40"/>
      <c r="D499" s="229" t="s">
        <v>245</v>
      </c>
      <c r="E499" s="40"/>
      <c r="F499" s="230" t="s">
        <v>4009</v>
      </c>
      <c r="G499" s="40"/>
      <c r="H499" s="40"/>
      <c r="I499" s="144"/>
      <c r="J499" s="40"/>
      <c r="K499" s="40"/>
      <c r="L499" s="44"/>
      <c r="M499" s="231"/>
      <c r="N499" s="80"/>
      <c r="O499" s="80"/>
      <c r="P499" s="80"/>
      <c r="Q499" s="80"/>
      <c r="R499" s="80"/>
      <c r="S499" s="80"/>
      <c r="T499" s="81"/>
      <c r="AT499" s="18" t="s">
        <v>245</v>
      </c>
      <c r="AU499" s="18" t="s">
        <v>81</v>
      </c>
    </row>
    <row r="500" s="13" customFormat="1">
      <c r="B500" s="250"/>
      <c r="C500" s="251"/>
      <c r="D500" s="229" t="s">
        <v>249</v>
      </c>
      <c r="E500" s="252" t="s">
        <v>19</v>
      </c>
      <c r="F500" s="253" t="s">
        <v>3993</v>
      </c>
      <c r="G500" s="251"/>
      <c r="H500" s="252" t="s">
        <v>19</v>
      </c>
      <c r="I500" s="254"/>
      <c r="J500" s="251"/>
      <c r="K500" s="251"/>
      <c r="L500" s="255"/>
      <c r="M500" s="256"/>
      <c r="N500" s="257"/>
      <c r="O500" s="257"/>
      <c r="P500" s="257"/>
      <c r="Q500" s="257"/>
      <c r="R500" s="257"/>
      <c r="S500" s="257"/>
      <c r="T500" s="258"/>
      <c r="AT500" s="259" t="s">
        <v>249</v>
      </c>
      <c r="AU500" s="259" t="s">
        <v>81</v>
      </c>
      <c r="AV500" s="13" t="s">
        <v>79</v>
      </c>
      <c r="AW500" s="13" t="s">
        <v>33</v>
      </c>
      <c r="AX500" s="13" t="s">
        <v>72</v>
      </c>
      <c r="AY500" s="259" t="s">
        <v>236</v>
      </c>
    </row>
    <row r="501" s="12" customFormat="1">
      <c r="B501" s="233"/>
      <c r="C501" s="234"/>
      <c r="D501" s="229" t="s">
        <v>249</v>
      </c>
      <c r="E501" s="235" t="s">
        <v>19</v>
      </c>
      <c r="F501" s="236" t="s">
        <v>4010</v>
      </c>
      <c r="G501" s="234"/>
      <c r="H501" s="237">
        <v>4</v>
      </c>
      <c r="I501" s="238"/>
      <c r="J501" s="234"/>
      <c r="K501" s="234"/>
      <c r="L501" s="239"/>
      <c r="M501" s="240"/>
      <c r="N501" s="241"/>
      <c r="O501" s="241"/>
      <c r="P501" s="241"/>
      <c r="Q501" s="241"/>
      <c r="R501" s="241"/>
      <c r="S501" s="241"/>
      <c r="T501" s="242"/>
      <c r="AT501" s="243" t="s">
        <v>249</v>
      </c>
      <c r="AU501" s="243" t="s">
        <v>81</v>
      </c>
      <c r="AV501" s="12" t="s">
        <v>81</v>
      </c>
      <c r="AW501" s="12" t="s">
        <v>33</v>
      </c>
      <c r="AX501" s="12" t="s">
        <v>72</v>
      </c>
      <c r="AY501" s="243" t="s">
        <v>236</v>
      </c>
    </row>
    <row r="502" s="1" customFormat="1" ht="16.5" customHeight="1">
      <c r="B502" s="39"/>
      <c r="C502" s="217" t="s">
        <v>2646</v>
      </c>
      <c r="D502" s="217" t="s">
        <v>238</v>
      </c>
      <c r="E502" s="218" t="s">
        <v>4011</v>
      </c>
      <c r="F502" s="219" t="s">
        <v>4012</v>
      </c>
      <c r="G502" s="220" t="s">
        <v>276</v>
      </c>
      <c r="H502" s="221">
        <v>1</v>
      </c>
      <c r="I502" s="222"/>
      <c r="J502" s="223">
        <f>ROUND(I502*H502,2)</f>
        <v>0</v>
      </c>
      <c r="K502" s="219" t="s">
        <v>19</v>
      </c>
      <c r="L502" s="44"/>
      <c r="M502" s="224" t="s">
        <v>19</v>
      </c>
      <c r="N502" s="225" t="s">
        <v>43</v>
      </c>
      <c r="O502" s="80"/>
      <c r="P502" s="226">
        <f>O502*H502</f>
        <v>0</v>
      </c>
      <c r="Q502" s="226">
        <v>0.11241</v>
      </c>
      <c r="R502" s="226">
        <f>Q502*H502</f>
        <v>0.11241</v>
      </c>
      <c r="S502" s="226">
        <v>0</v>
      </c>
      <c r="T502" s="227">
        <f>S502*H502</f>
        <v>0</v>
      </c>
      <c r="AR502" s="18" t="s">
        <v>243</v>
      </c>
      <c r="AT502" s="18" t="s">
        <v>238</v>
      </c>
      <c r="AU502" s="18" t="s">
        <v>81</v>
      </c>
      <c r="AY502" s="18" t="s">
        <v>236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8" t="s">
        <v>79</v>
      </c>
      <c r="BK502" s="228">
        <f>ROUND(I502*H502,2)</f>
        <v>0</v>
      </c>
      <c r="BL502" s="18" t="s">
        <v>243</v>
      </c>
      <c r="BM502" s="18" t="s">
        <v>4013</v>
      </c>
    </row>
    <row r="503" s="1" customFormat="1">
      <c r="B503" s="39"/>
      <c r="C503" s="40"/>
      <c r="D503" s="229" t="s">
        <v>245</v>
      </c>
      <c r="E503" s="40"/>
      <c r="F503" s="230" t="s">
        <v>4012</v>
      </c>
      <c r="G503" s="40"/>
      <c r="H503" s="40"/>
      <c r="I503" s="144"/>
      <c r="J503" s="40"/>
      <c r="K503" s="40"/>
      <c r="L503" s="44"/>
      <c r="M503" s="231"/>
      <c r="N503" s="80"/>
      <c r="O503" s="80"/>
      <c r="P503" s="80"/>
      <c r="Q503" s="80"/>
      <c r="R503" s="80"/>
      <c r="S503" s="80"/>
      <c r="T503" s="81"/>
      <c r="AT503" s="18" t="s">
        <v>245</v>
      </c>
      <c r="AU503" s="18" t="s">
        <v>81</v>
      </c>
    </row>
    <row r="504" s="13" customFormat="1">
      <c r="B504" s="250"/>
      <c r="C504" s="251"/>
      <c r="D504" s="229" t="s">
        <v>249</v>
      </c>
      <c r="E504" s="252" t="s">
        <v>19</v>
      </c>
      <c r="F504" s="253" t="s">
        <v>3993</v>
      </c>
      <c r="G504" s="251"/>
      <c r="H504" s="252" t="s">
        <v>19</v>
      </c>
      <c r="I504" s="254"/>
      <c r="J504" s="251"/>
      <c r="K504" s="251"/>
      <c r="L504" s="255"/>
      <c r="M504" s="256"/>
      <c r="N504" s="257"/>
      <c r="O504" s="257"/>
      <c r="P504" s="257"/>
      <c r="Q504" s="257"/>
      <c r="R504" s="257"/>
      <c r="S504" s="257"/>
      <c r="T504" s="258"/>
      <c r="AT504" s="259" t="s">
        <v>249</v>
      </c>
      <c r="AU504" s="259" t="s">
        <v>81</v>
      </c>
      <c r="AV504" s="13" t="s">
        <v>79</v>
      </c>
      <c r="AW504" s="13" t="s">
        <v>33</v>
      </c>
      <c r="AX504" s="13" t="s">
        <v>72</v>
      </c>
      <c r="AY504" s="259" t="s">
        <v>236</v>
      </c>
    </row>
    <row r="505" s="12" customFormat="1">
      <c r="B505" s="233"/>
      <c r="C505" s="234"/>
      <c r="D505" s="229" t="s">
        <v>249</v>
      </c>
      <c r="E505" s="235" t="s">
        <v>19</v>
      </c>
      <c r="F505" s="236" t="s">
        <v>4014</v>
      </c>
      <c r="G505" s="234"/>
      <c r="H505" s="237">
        <v>1</v>
      </c>
      <c r="I505" s="238"/>
      <c r="J505" s="234"/>
      <c r="K505" s="234"/>
      <c r="L505" s="239"/>
      <c r="M505" s="240"/>
      <c r="N505" s="241"/>
      <c r="O505" s="241"/>
      <c r="P505" s="241"/>
      <c r="Q505" s="241"/>
      <c r="R505" s="241"/>
      <c r="S505" s="241"/>
      <c r="T505" s="242"/>
      <c r="AT505" s="243" t="s">
        <v>249</v>
      </c>
      <c r="AU505" s="243" t="s">
        <v>81</v>
      </c>
      <c r="AV505" s="12" t="s">
        <v>81</v>
      </c>
      <c r="AW505" s="12" t="s">
        <v>33</v>
      </c>
      <c r="AX505" s="12" t="s">
        <v>72</v>
      </c>
      <c r="AY505" s="243" t="s">
        <v>236</v>
      </c>
    </row>
    <row r="506" s="1" customFormat="1" ht="16.5" customHeight="1">
      <c r="B506" s="39"/>
      <c r="C506" s="260" t="s">
        <v>1084</v>
      </c>
      <c r="D506" s="260" t="s">
        <v>680</v>
      </c>
      <c r="E506" s="261" t="s">
        <v>4015</v>
      </c>
      <c r="F506" s="262" t="s">
        <v>4016</v>
      </c>
      <c r="G506" s="263" t="s">
        <v>276</v>
      </c>
      <c r="H506" s="264">
        <v>5</v>
      </c>
      <c r="I506" s="265"/>
      <c r="J506" s="266">
        <f>ROUND(I506*H506,2)</f>
        <v>0</v>
      </c>
      <c r="K506" s="262" t="s">
        <v>242</v>
      </c>
      <c r="L506" s="267"/>
      <c r="M506" s="268" t="s">
        <v>19</v>
      </c>
      <c r="N506" s="269" t="s">
        <v>43</v>
      </c>
      <c r="O506" s="80"/>
      <c r="P506" s="226">
        <f>O506*H506</f>
        <v>0</v>
      </c>
      <c r="Q506" s="226">
        <v>0.0064999999999999997</v>
      </c>
      <c r="R506" s="226">
        <f>Q506*H506</f>
        <v>0.032500000000000001</v>
      </c>
      <c r="S506" s="226">
        <v>0</v>
      </c>
      <c r="T506" s="227">
        <f>S506*H506</f>
        <v>0</v>
      </c>
      <c r="AR506" s="18" t="s">
        <v>305</v>
      </c>
      <c r="AT506" s="18" t="s">
        <v>680</v>
      </c>
      <c r="AU506" s="18" t="s">
        <v>81</v>
      </c>
      <c r="AY506" s="18" t="s">
        <v>236</v>
      </c>
      <c r="BE506" s="228">
        <f>IF(N506="základní",J506,0)</f>
        <v>0</v>
      </c>
      <c r="BF506" s="228">
        <f>IF(N506="snížená",J506,0)</f>
        <v>0</v>
      </c>
      <c r="BG506" s="228">
        <f>IF(N506="zákl. přenesená",J506,0)</f>
        <v>0</v>
      </c>
      <c r="BH506" s="228">
        <f>IF(N506="sníž. přenesená",J506,0)</f>
        <v>0</v>
      </c>
      <c r="BI506" s="228">
        <f>IF(N506="nulová",J506,0)</f>
        <v>0</v>
      </c>
      <c r="BJ506" s="18" t="s">
        <v>79</v>
      </c>
      <c r="BK506" s="228">
        <f>ROUND(I506*H506,2)</f>
        <v>0</v>
      </c>
      <c r="BL506" s="18" t="s">
        <v>243</v>
      </c>
      <c r="BM506" s="18" t="s">
        <v>4017</v>
      </c>
    </row>
    <row r="507" s="1" customFormat="1">
      <c r="B507" s="39"/>
      <c r="C507" s="40"/>
      <c r="D507" s="229" t="s">
        <v>245</v>
      </c>
      <c r="E507" s="40"/>
      <c r="F507" s="230" t="s">
        <v>4016</v>
      </c>
      <c r="G507" s="40"/>
      <c r="H507" s="40"/>
      <c r="I507" s="144"/>
      <c r="J507" s="40"/>
      <c r="K507" s="40"/>
      <c r="L507" s="44"/>
      <c r="M507" s="231"/>
      <c r="N507" s="80"/>
      <c r="O507" s="80"/>
      <c r="P507" s="80"/>
      <c r="Q507" s="80"/>
      <c r="R507" s="80"/>
      <c r="S507" s="80"/>
      <c r="T507" s="81"/>
      <c r="AT507" s="18" t="s">
        <v>245</v>
      </c>
      <c r="AU507" s="18" t="s">
        <v>81</v>
      </c>
    </row>
    <row r="508" s="13" customFormat="1">
      <c r="B508" s="250"/>
      <c r="C508" s="251"/>
      <c r="D508" s="229" t="s">
        <v>249</v>
      </c>
      <c r="E508" s="252" t="s">
        <v>19</v>
      </c>
      <c r="F508" s="253" t="s">
        <v>3993</v>
      </c>
      <c r="G508" s="251"/>
      <c r="H508" s="252" t="s">
        <v>19</v>
      </c>
      <c r="I508" s="254"/>
      <c r="J508" s="251"/>
      <c r="K508" s="251"/>
      <c r="L508" s="255"/>
      <c r="M508" s="256"/>
      <c r="N508" s="257"/>
      <c r="O508" s="257"/>
      <c r="P508" s="257"/>
      <c r="Q508" s="257"/>
      <c r="R508" s="257"/>
      <c r="S508" s="257"/>
      <c r="T508" s="258"/>
      <c r="AT508" s="259" t="s">
        <v>249</v>
      </c>
      <c r="AU508" s="259" t="s">
        <v>81</v>
      </c>
      <c r="AV508" s="13" t="s">
        <v>79</v>
      </c>
      <c r="AW508" s="13" t="s">
        <v>33</v>
      </c>
      <c r="AX508" s="13" t="s">
        <v>72</v>
      </c>
      <c r="AY508" s="259" t="s">
        <v>236</v>
      </c>
    </row>
    <row r="509" s="12" customFormat="1">
      <c r="B509" s="233"/>
      <c r="C509" s="234"/>
      <c r="D509" s="229" t="s">
        <v>249</v>
      </c>
      <c r="E509" s="235" t="s">
        <v>19</v>
      </c>
      <c r="F509" s="236" t="s">
        <v>4010</v>
      </c>
      <c r="G509" s="234"/>
      <c r="H509" s="237">
        <v>4</v>
      </c>
      <c r="I509" s="238"/>
      <c r="J509" s="234"/>
      <c r="K509" s="234"/>
      <c r="L509" s="239"/>
      <c r="M509" s="240"/>
      <c r="N509" s="241"/>
      <c r="O509" s="241"/>
      <c r="P509" s="241"/>
      <c r="Q509" s="241"/>
      <c r="R509" s="241"/>
      <c r="S509" s="241"/>
      <c r="T509" s="242"/>
      <c r="AT509" s="243" t="s">
        <v>249</v>
      </c>
      <c r="AU509" s="243" t="s">
        <v>81</v>
      </c>
      <c r="AV509" s="12" t="s">
        <v>81</v>
      </c>
      <c r="AW509" s="12" t="s">
        <v>33</v>
      </c>
      <c r="AX509" s="12" t="s">
        <v>72</v>
      </c>
      <c r="AY509" s="243" t="s">
        <v>236</v>
      </c>
    </row>
    <row r="510" s="12" customFormat="1">
      <c r="B510" s="233"/>
      <c r="C510" s="234"/>
      <c r="D510" s="229" t="s">
        <v>249</v>
      </c>
      <c r="E510" s="235" t="s">
        <v>19</v>
      </c>
      <c r="F510" s="236" t="s">
        <v>4014</v>
      </c>
      <c r="G510" s="234"/>
      <c r="H510" s="237">
        <v>1</v>
      </c>
      <c r="I510" s="238"/>
      <c r="J510" s="234"/>
      <c r="K510" s="234"/>
      <c r="L510" s="239"/>
      <c r="M510" s="240"/>
      <c r="N510" s="241"/>
      <c r="O510" s="241"/>
      <c r="P510" s="241"/>
      <c r="Q510" s="241"/>
      <c r="R510" s="241"/>
      <c r="S510" s="241"/>
      <c r="T510" s="242"/>
      <c r="AT510" s="243" t="s">
        <v>249</v>
      </c>
      <c r="AU510" s="243" t="s">
        <v>81</v>
      </c>
      <c r="AV510" s="12" t="s">
        <v>81</v>
      </c>
      <c r="AW510" s="12" t="s">
        <v>33</v>
      </c>
      <c r="AX510" s="12" t="s">
        <v>72</v>
      </c>
      <c r="AY510" s="243" t="s">
        <v>236</v>
      </c>
    </row>
    <row r="511" s="1" customFormat="1" ht="16.5" customHeight="1">
      <c r="B511" s="39"/>
      <c r="C511" s="217" t="s">
        <v>2658</v>
      </c>
      <c r="D511" s="217" t="s">
        <v>238</v>
      </c>
      <c r="E511" s="218" t="s">
        <v>4018</v>
      </c>
      <c r="F511" s="219" t="s">
        <v>4019</v>
      </c>
      <c r="G511" s="220" t="s">
        <v>318</v>
      </c>
      <c r="H511" s="221">
        <v>78.819999999999993</v>
      </c>
      <c r="I511" s="222"/>
      <c r="J511" s="223">
        <f>ROUND(I511*H511,2)</f>
        <v>0</v>
      </c>
      <c r="K511" s="219" t="s">
        <v>242</v>
      </c>
      <c r="L511" s="44"/>
      <c r="M511" s="224" t="s">
        <v>19</v>
      </c>
      <c r="N511" s="225" t="s">
        <v>43</v>
      </c>
      <c r="O511" s="80"/>
      <c r="P511" s="226">
        <f>O511*H511</f>
        <v>0</v>
      </c>
      <c r="Q511" s="226">
        <v>0.00011</v>
      </c>
      <c r="R511" s="226">
        <f>Q511*H511</f>
        <v>0.0086701999999999994</v>
      </c>
      <c r="S511" s="226">
        <v>0</v>
      </c>
      <c r="T511" s="227">
        <f>S511*H511</f>
        <v>0</v>
      </c>
      <c r="AR511" s="18" t="s">
        <v>243</v>
      </c>
      <c r="AT511" s="18" t="s">
        <v>238</v>
      </c>
      <c r="AU511" s="18" t="s">
        <v>81</v>
      </c>
      <c r="AY511" s="18" t="s">
        <v>236</v>
      </c>
      <c r="BE511" s="228">
        <f>IF(N511="základní",J511,0)</f>
        <v>0</v>
      </c>
      <c r="BF511" s="228">
        <f>IF(N511="snížená",J511,0)</f>
        <v>0</v>
      </c>
      <c r="BG511" s="228">
        <f>IF(N511="zákl. přenesená",J511,0)</f>
        <v>0</v>
      </c>
      <c r="BH511" s="228">
        <f>IF(N511="sníž. přenesená",J511,0)</f>
        <v>0</v>
      </c>
      <c r="BI511" s="228">
        <f>IF(N511="nulová",J511,0)</f>
        <v>0</v>
      </c>
      <c r="BJ511" s="18" t="s">
        <v>79</v>
      </c>
      <c r="BK511" s="228">
        <f>ROUND(I511*H511,2)</f>
        <v>0</v>
      </c>
      <c r="BL511" s="18" t="s">
        <v>243</v>
      </c>
      <c r="BM511" s="18" t="s">
        <v>4020</v>
      </c>
    </row>
    <row r="512" s="1" customFormat="1">
      <c r="B512" s="39"/>
      <c r="C512" s="40"/>
      <c r="D512" s="229" t="s">
        <v>245</v>
      </c>
      <c r="E512" s="40"/>
      <c r="F512" s="230" t="s">
        <v>4021</v>
      </c>
      <c r="G512" s="40"/>
      <c r="H512" s="40"/>
      <c r="I512" s="144"/>
      <c r="J512" s="40"/>
      <c r="K512" s="40"/>
      <c r="L512" s="44"/>
      <c r="M512" s="231"/>
      <c r="N512" s="80"/>
      <c r="O512" s="80"/>
      <c r="P512" s="80"/>
      <c r="Q512" s="80"/>
      <c r="R512" s="80"/>
      <c r="S512" s="80"/>
      <c r="T512" s="81"/>
      <c r="AT512" s="18" t="s">
        <v>245</v>
      </c>
      <c r="AU512" s="18" t="s">
        <v>81</v>
      </c>
    </row>
    <row r="513" s="13" customFormat="1">
      <c r="B513" s="250"/>
      <c r="C513" s="251"/>
      <c r="D513" s="229" t="s">
        <v>249</v>
      </c>
      <c r="E513" s="252" t="s">
        <v>19</v>
      </c>
      <c r="F513" s="253" t="s">
        <v>4022</v>
      </c>
      <c r="G513" s="251"/>
      <c r="H513" s="252" t="s">
        <v>19</v>
      </c>
      <c r="I513" s="254"/>
      <c r="J513" s="251"/>
      <c r="K513" s="251"/>
      <c r="L513" s="255"/>
      <c r="M513" s="256"/>
      <c r="N513" s="257"/>
      <c r="O513" s="257"/>
      <c r="P513" s="257"/>
      <c r="Q513" s="257"/>
      <c r="R513" s="257"/>
      <c r="S513" s="257"/>
      <c r="T513" s="258"/>
      <c r="AT513" s="259" t="s">
        <v>249</v>
      </c>
      <c r="AU513" s="259" t="s">
        <v>81</v>
      </c>
      <c r="AV513" s="13" t="s">
        <v>79</v>
      </c>
      <c r="AW513" s="13" t="s">
        <v>33</v>
      </c>
      <c r="AX513" s="13" t="s">
        <v>72</v>
      </c>
      <c r="AY513" s="259" t="s">
        <v>236</v>
      </c>
    </row>
    <row r="514" s="12" customFormat="1">
      <c r="B514" s="233"/>
      <c r="C514" s="234"/>
      <c r="D514" s="229" t="s">
        <v>249</v>
      </c>
      <c r="E514" s="235" t="s">
        <v>19</v>
      </c>
      <c r="F514" s="236" t="s">
        <v>4023</v>
      </c>
      <c r="G514" s="234"/>
      <c r="H514" s="237">
        <v>78.819999999999993</v>
      </c>
      <c r="I514" s="238"/>
      <c r="J514" s="234"/>
      <c r="K514" s="234"/>
      <c r="L514" s="239"/>
      <c r="M514" s="240"/>
      <c r="N514" s="241"/>
      <c r="O514" s="241"/>
      <c r="P514" s="241"/>
      <c r="Q514" s="241"/>
      <c r="R514" s="241"/>
      <c r="S514" s="241"/>
      <c r="T514" s="242"/>
      <c r="AT514" s="243" t="s">
        <v>249</v>
      </c>
      <c r="AU514" s="243" t="s">
        <v>81</v>
      </c>
      <c r="AV514" s="12" t="s">
        <v>81</v>
      </c>
      <c r="AW514" s="12" t="s">
        <v>33</v>
      </c>
      <c r="AX514" s="12" t="s">
        <v>72</v>
      </c>
      <c r="AY514" s="243" t="s">
        <v>236</v>
      </c>
    </row>
    <row r="515" s="1" customFormat="1" ht="16.5" customHeight="1">
      <c r="B515" s="39"/>
      <c r="C515" s="217" t="s">
        <v>1087</v>
      </c>
      <c r="D515" s="217" t="s">
        <v>238</v>
      </c>
      <c r="E515" s="218" t="s">
        <v>4024</v>
      </c>
      <c r="F515" s="219" t="s">
        <v>4025</v>
      </c>
      <c r="G515" s="220" t="s">
        <v>318</v>
      </c>
      <c r="H515" s="221">
        <v>13.9</v>
      </c>
      <c r="I515" s="222"/>
      <c r="J515" s="223">
        <f>ROUND(I515*H515,2)</f>
        <v>0</v>
      </c>
      <c r="K515" s="219" t="s">
        <v>242</v>
      </c>
      <c r="L515" s="44"/>
      <c r="M515" s="224" t="s">
        <v>19</v>
      </c>
      <c r="N515" s="225" t="s">
        <v>43</v>
      </c>
      <c r="O515" s="80"/>
      <c r="P515" s="226">
        <f>O515*H515</f>
        <v>0</v>
      </c>
      <c r="Q515" s="226">
        <v>4.0000000000000003E-05</v>
      </c>
      <c r="R515" s="226">
        <f>Q515*H515</f>
        <v>0.00055600000000000007</v>
      </c>
      <c r="S515" s="226">
        <v>0</v>
      </c>
      <c r="T515" s="227">
        <f>S515*H515</f>
        <v>0</v>
      </c>
      <c r="AR515" s="18" t="s">
        <v>243</v>
      </c>
      <c r="AT515" s="18" t="s">
        <v>238</v>
      </c>
      <c r="AU515" s="18" t="s">
        <v>81</v>
      </c>
      <c r="AY515" s="18" t="s">
        <v>236</v>
      </c>
      <c r="BE515" s="228">
        <f>IF(N515="základní",J515,0)</f>
        <v>0</v>
      </c>
      <c r="BF515" s="228">
        <f>IF(N515="snížená",J515,0)</f>
        <v>0</v>
      </c>
      <c r="BG515" s="228">
        <f>IF(N515="zákl. přenesená",J515,0)</f>
        <v>0</v>
      </c>
      <c r="BH515" s="228">
        <f>IF(N515="sníž. přenesená",J515,0)</f>
        <v>0</v>
      </c>
      <c r="BI515" s="228">
        <f>IF(N515="nulová",J515,0)</f>
        <v>0</v>
      </c>
      <c r="BJ515" s="18" t="s">
        <v>79</v>
      </c>
      <c r="BK515" s="228">
        <f>ROUND(I515*H515,2)</f>
        <v>0</v>
      </c>
      <c r="BL515" s="18" t="s">
        <v>243</v>
      </c>
      <c r="BM515" s="18" t="s">
        <v>4026</v>
      </c>
    </row>
    <row r="516" s="1" customFormat="1">
      <c r="B516" s="39"/>
      <c r="C516" s="40"/>
      <c r="D516" s="229" t="s">
        <v>245</v>
      </c>
      <c r="E516" s="40"/>
      <c r="F516" s="230" t="s">
        <v>4027</v>
      </c>
      <c r="G516" s="40"/>
      <c r="H516" s="40"/>
      <c r="I516" s="144"/>
      <c r="J516" s="40"/>
      <c r="K516" s="40"/>
      <c r="L516" s="44"/>
      <c r="M516" s="231"/>
      <c r="N516" s="80"/>
      <c r="O516" s="80"/>
      <c r="P516" s="80"/>
      <c r="Q516" s="80"/>
      <c r="R516" s="80"/>
      <c r="S516" s="80"/>
      <c r="T516" s="81"/>
      <c r="AT516" s="18" t="s">
        <v>245</v>
      </c>
      <c r="AU516" s="18" t="s">
        <v>81</v>
      </c>
    </row>
    <row r="517" s="13" customFormat="1">
      <c r="B517" s="250"/>
      <c r="C517" s="251"/>
      <c r="D517" s="229" t="s">
        <v>249</v>
      </c>
      <c r="E517" s="252" t="s">
        <v>19</v>
      </c>
      <c r="F517" s="253" t="s">
        <v>4022</v>
      </c>
      <c r="G517" s="251"/>
      <c r="H517" s="252" t="s">
        <v>19</v>
      </c>
      <c r="I517" s="254"/>
      <c r="J517" s="251"/>
      <c r="K517" s="251"/>
      <c r="L517" s="255"/>
      <c r="M517" s="256"/>
      <c r="N517" s="257"/>
      <c r="O517" s="257"/>
      <c r="P517" s="257"/>
      <c r="Q517" s="257"/>
      <c r="R517" s="257"/>
      <c r="S517" s="257"/>
      <c r="T517" s="258"/>
      <c r="AT517" s="259" t="s">
        <v>249</v>
      </c>
      <c r="AU517" s="259" t="s">
        <v>81</v>
      </c>
      <c r="AV517" s="13" t="s">
        <v>79</v>
      </c>
      <c r="AW517" s="13" t="s">
        <v>33</v>
      </c>
      <c r="AX517" s="13" t="s">
        <v>72</v>
      </c>
      <c r="AY517" s="259" t="s">
        <v>236</v>
      </c>
    </row>
    <row r="518" s="12" customFormat="1">
      <c r="B518" s="233"/>
      <c r="C518" s="234"/>
      <c r="D518" s="229" t="s">
        <v>249</v>
      </c>
      <c r="E518" s="235" t="s">
        <v>19</v>
      </c>
      <c r="F518" s="236" t="s">
        <v>4028</v>
      </c>
      <c r="G518" s="234"/>
      <c r="H518" s="237">
        <v>13.9</v>
      </c>
      <c r="I518" s="238"/>
      <c r="J518" s="234"/>
      <c r="K518" s="234"/>
      <c r="L518" s="239"/>
      <c r="M518" s="240"/>
      <c r="N518" s="241"/>
      <c r="O518" s="241"/>
      <c r="P518" s="241"/>
      <c r="Q518" s="241"/>
      <c r="R518" s="241"/>
      <c r="S518" s="241"/>
      <c r="T518" s="242"/>
      <c r="AT518" s="243" t="s">
        <v>249</v>
      </c>
      <c r="AU518" s="243" t="s">
        <v>81</v>
      </c>
      <c r="AV518" s="12" t="s">
        <v>81</v>
      </c>
      <c r="AW518" s="12" t="s">
        <v>33</v>
      </c>
      <c r="AX518" s="12" t="s">
        <v>72</v>
      </c>
      <c r="AY518" s="243" t="s">
        <v>236</v>
      </c>
    </row>
    <row r="519" s="1" customFormat="1" ht="16.5" customHeight="1">
      <c r="B519" s="39"/>
      <c r="C519" s="217" t="s">
        <v>2671</v>
      </c>
      <c r="D519" s="217" t="s">
        <v>238</v>
      </c>
      <c r="E519" s="218" t="s">
        <v>4029</v>
      </c>
      <c r="F519" s="219" t="s">
        <v>4030</v>
      </c>
      <c r="G519" s="220" t="s">
        <v>318</v>
      </c>
      <c r="H519" s="221">
        <v>164.30000000000001</v>
      </c>
      <c r="I519" s="222"/>
      <c r="J519" s="223">
        <f>ROUND(I519*H519,2)</f>
        <v>0</v>
      </c>
      <c r="K519" s="219" t="s">
        <v>242</v>
      </c>
      <c r="L519" s="44"/>
      <c r="M519" s="224" t="s">
        <v>19</v>
      </c>
      <c r="N519" s="225" t="s">
        <v>43</v>
      </c>
      <c r="O519" s="80"/>
      <c r="P519" s="226">
        <f>O519*H519</f>
        <v>0</v>
      </c>
      <c r="Q519" s="226">
        <v>0.00021000000000000001</v>
      </c>
      <c r="R519" s="226">
        <f>Q519*H519</f>
        <v>0.034503000000000006</v>
      </c>
      <c r="S519" s="226">
        <v>0</v>
      </c>
      <c r="T519" s="227">
        <f>S519*H519</f>
        <v>0</v>
      </c>
      <c r="AR519" s="18" t="s">
        <v>243</v>
      </c>
      <c r="AT519" s="18" t="s">
        <v>238</v>
      </c>
      <c r="AU519" s="18" t="s">
        <v>81</v>
      </c>
      <c r="AY519" s="18" t="s">
        <v>236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8" t="s">
        <v>79</v>
      </c>
      <c r="BK519" s="228">
        <f>ROUND(I519*H519,2)</f>
        <v>0</v>
      </c>
      <c r="BL519" s="18" t="s">
        <v>243</v>
      </c>
      <c r="BM519" s="18" t="s">
        <v>4031</v>
      </c>
    </row>
    <row r="520" s="1" customFormat="1">
      <c r="B520" s="39"/>
      <c r="C520" s="40"/>
      <c r="D520" s="229" t="s">
        <v>245</v>
      </c>
      <c r="E520" s="40"/>
      <c r="F520" s="230" t="s">
        <v>4032</v>
      </c>
      <c r="G520" s="40"/>
      <c r="H520" s="40"/>
      <c r="I520" s="144"/>
      <c r="J520" s="40"/>
      <c r="K520" s="40"/>
      <c r="L520" s="44"/>
      <c r="M520" s="231"/>
      <c r="N520" s="80"/>
      <c r="O520" s="80"/>
      <c r="P520" s="80"/>
      <c r="Q520" s="80"/>
      <c r="R520" s="80"/>
      <c r="S520" s="80"/>
      <c r="T520" s="81"/>
      <c r="AT520" s="18" t="s">
        <v>245</v>
      </c>
      <c r="AU520" s="18" t="s">
        <v>81</v>
      </c>
    </row>
    <row r="521" s="13" customFormat="1">
      <c r="B521" s="250"/>
      <c r="C521" s="251"/>
      <c r="D521" s="229" t="s">
        <v>249</v>
      </c>
      <c r="E521" s="252" t="s">
        <v>19</v>
      </c>
      <c r="F521" s="253" t="s">
        <v>4022</v>
      </c>
      <c r="G521" s="251"/>
      <c r="H521" s="252" t="s">
        <v>19</v>
      </c>
      <c r="I521" s="254"/>
      <c r="J521" s="251"/>
      <c r="K521" s="251"/>
      <c r="L521" s="255"/>
      <c r="M521" s="256"/>
      <c r="N521" s="257"/>
      <c r="O521" s="257"/>
      <c r="P521" s="257"/>
      <c r="Q521" s="257"/>
      <c r="R521" s="257"/>
      <c r="S521" s="257"/>
      <c r="T521" s="258"/>
      <c r="AT521" s="259" t="s">
        <v>249</v>
      </c>
      <c r="AU521" s="259" t="s">
        <v>81</v>
      </c>
      <c r="AV521" s="13" t="s">
        <v>79</v>
      </c>
      <c r="AW521" s="13" t="s">
        <v>33</v>
      </c>
      <c r="AX521" s="13" t="s">
        <v>72</v>
      </c>
      <c r="AY521" s="259" t="s">
        <v>236</v>
      </c>
    </row>
    <row r="522" s="12" customFormat="1">
      <c r="B522" s="233"/>
      <c r="C522" s="234"/>
      <c r="D522" s="229" t="s">
        <v>249</v>
      </c>
      <c r="E522" s="235" t="s">
        <v>19</v>
      </c>
      <c r="F522" s="236" t="s">
        <v>4033</v>
      </c>
      <c r="G522" s="234"/>
      <c r="H522" s="237">
        <v>164.30000000000001</v>
      </c>
      <c r="I522" s="238"/>
      <c r="J522" s="234"/>
      <c r="K522" s="234"/>
      <c r="L522" s="239"/>
      <c r="M522" s="240"/>
      <c r="N522" s="241"/>
      <c r="O522" s="241"/>
      <c r="P522" s="241"/>
      <c r="Q522" s="241"/>
      <c r="R522" s="241"/>
      <c r="S522" s="241"/>
      <c r="T522" s="242"/>
      <c r="AT522" s="243" t="s">
        <v>249</v>
      </c>
      <c r="AU522" s="243" t="s">
        <v>81</v>
      </c>
      <c r="AV522" s="12" t="s">
        <v>81</v>
      </c>
      <c r="AW522" s="12" t="s">
        <v>33</v>
      </c>
      <c r="AX522" s="12" t="s">
        <v>72</v>
      </c>
      <c r="AY522" s="243" t="s">
        <v>236</v>
      </c>
    </row>
    <row r="523" s="1" customFormat="1" ht="16.5" customHeight="1">
      <c r="B523" s="39"/>
      <c r="C523" s="217" t="s">
        <v>1090</v>
      </c>
      <c r="D523" s="217" t="s">
        <v>238</v>
      </c>
      <c r="E523" s="218" t="s">
        <v>4034</v>
      </c>
      <c r="F523" s="219" t="s">
        <v>4035</v>
      </c>
      <c r="G523" s="220" t="s">
        <v>318</v>
      </c>
      <c r="H523" s="221">
        <v>15.300000000000001</v>
      </c>
      <c r="I523" s="222"/>
      <c r="J523" s="223">
        <f>ROUND(I523*H523,2)</f>
        <v>0</v>
      </c>
      <c r="K523" s="219" t="s">
        <v>242</v>
      </c>
      <c r="L523" s="44"/>
      <c r="M523" s="224" t="s">
        <v>19</v>
      </c>
      <c r="N523" s="225" t="s">
        <v>43</v>
      </c>
      <c r="O523" s="80"/>
      <c r="P523" s="226">
        <f>O523*H523</f>
        <v>0</v>
      </c>
      <c r="Q523" s="226">
        <v>0.00011</v>
      </c>
      <c r="R523" s="226">
        <f>Q523*H523</f>
        <v>0.001683</v>
      </c>
      <c r="S523" s="226">
        <v>0</v>
      </c>
      <c r="T523" s="227">
        <f>S523*H523</f>
        <v>0</v>
      </c>
      <c r="AR523" s="18" t="s">
        <v>243</v>
      </c>
      <c r="AT523" s="18" t="s">
        <v>238</v>
      </c>
      <c r="AU523" s="18" t="s">
        <v>81</v>
      </c>
      <c r="AY523" s="18" t="s">
        <v>236</v>
      </c>
      <c r="BE523" s="228">
        <f>IF(N523="základní",J523,0)</f>
        <v>0</v>
      </c>
      <c r="BF523" s="228">
        <f>IF(N523="snížená",J523,0)</f>
        <v>0</v>
      </c>
      <c r="BG523" s="228">
        <f>IF(N523="zákl. přenesená",J523,0)</f>
        <v>0</v>
      </c>
      <c r="BH523" s="228">
        <f>IF(N523="sníž. přenesená",J523,0)</f>
        <v>0</v>
      </c>
      <c r="BI523" s="228">
        <f>IF(N523="nulová",J523,0)</f>
        <v>0</v>
      </c>
      <c r="BJ523" s="18" t="s">
        <v>79</v>
      </c>
      <c r="BK523" s="228">
        <f>ROUND(I523*H523,2)</f>
        <v>0</v>
      </c>
      <c r="BL523" s="18" t="s">
        <v>243</v>
      </c>
      <c r="BM523" s="18" t="s">
        <v>4036</v>
      </c>
    </row>
    <row r="524" s="1" customFormat="1">
      <c r="B524" s="39"/>
      <c r="C524" s="40"/>
      <c r="D524" s="229" t="s">
        <v>245</v>
      </c>
      <c r="E524" s="40"/>
      <c r="F524" s="230" t="s">
        <v>4037</v>
      </c>
      <c r="G524" s="40"/>
      <c r="H524" s="40"/>
      <c r="I524" s="144"/>
      <c r="J524" s="40"/>
      <c r="K524" s="40"/>
      <c r="L524" s="44"/>
      <c r="M524" s="231"/>
      <c r="N524" s="80"/>
      <c r="O524" s="80"/>
      <c r="P524" s="80"/>
      <c r="Q524" s="80"/>
      <c r="R524" s="80"/>
      <c r="S524" s="80"/>
      <c r="T524" s="81"/>
      <c r="AT524" s="18" t="s">
        <v>245</v>
      </c>
      <c r="AU524" s="18" t="s">
        <v>81</v>
      </c>
    </row>
    <row r="525" s="13" customFormat="1">
      <c r="B525" s="250"/>
      <c r="C525" s="251"/>
      <c r="D525" s="229" t="s">
        <v>249</v>
      </c>
      <c r="E525" s="252" t="s">
        <v>19</v>
      </c>
      <c r="F525" s="253" t="s">
        <v>4022</v>
      </c>
      <c r="G525" s="251"/>
      <c r="H525" s="252" t="s">
        <v>19</v>
      </c>
      <c r="I525" s="254"/>
      <c r="J525" s="251"/>
      <c r="K525" s="251"/>
      <c r="L525" s="255"/>
      <c r="M525" s="256"/>
      <c r="N525" s="257"/>
      <c r="O525" s="257"/>
      <c r="P525" s="257"/>
      <c r="Q525" s="257"/>
      <c r="R525" s="257"/>
      <c r="S525" s="257"/>
      <c r="T525" s="258"/>
      <c r="AT525" s="259" t="s">
        <v>249</v>
      </c>
      <c r="AU525" s="259" t="s">
        <v>81</v>
      </c>
      <c r="AV525" s="13" t="s">
        <v>79</v>
      </c>
      <c r="AW525" s="13" t="s">
        <v>33</v>
      </c>
      <c r="AX525" s="13" t="s">
        <v>72</v>
      </c>
      <c r="AY525" s="259" t="s">
        <v>236</v>
      </c>
    </row>
    <row r="526" s="12" customFormat="1">
      <c r="B526" s="233"/>
      <c r="C526" s="234"/>
      <c r="D526" s="229" t="s">
        <v>249</v>
      </c>
      <c r="E526" s="235" t="s">
        <v>19</v>
      </c>
      <c r="F526" s="236" t="s">
        <v>4038</v>
      </c>
      <c r="G526" s="234"/>
      <c r="H526" s="237">
        <v>15.300000000000001</v>
      </c>
      <c r="I526" s="238"/>
      <c r="J526" s="234"/>
      <c r="K526" s="234"/>
      <c r="L526" s="239"/>
      <c r="M526" s="240"/>
      <c r="N526" s="241"/>
      <c r="O526" s="241"/>
      <c r="P526" s="241"/>
      <c r="Q526" s="241"/>
      <c r="R526" s="241"/>
      <c r="S526" s="241"/>
      <c r="T526" s="242"/>
      <c r="AT526" s="243" t="s">
        <v>249</v>
      </c>
      <c r="AU526" s="243" t="s">
        <v>81</v>
      </c>
      <c r="AV526" s="12" t="s">
        <v>81</v>
      </c>
      <c r="AW526" s="12" t="s">
        <v>33</v>
      </c>
      <c r="AX526" s="12" t="s">
        <v>72</v>
      </c>
      <c r="AY526" s="243" t="s">
        <v>236</v>
      </c>
    </row>
    <row r="527" s="1" customFormat="1" ht="16.5" customHeight="1">
      <c r="B527" s="39"/>
      <c r="C527" s="217" t="s">
        <v>2688</v>
      </c>
      <c r="D527" s="217" t="s">
        <v>238</v>
      </c>
      <c r="E527" s="218" t="s">
        <v>4039</v>
      </c>
      <c r="F527" s="219" t="s">
        <v>4040</v>
      </c>
      <c r="G527" s="220" t="s">
        <v>318</v>
      </c>
      <c r="H527" s="221">
        <v>78.819999999999993</v>
      </c>
      <c r="I527" s="222"/>
      <c r="J527" s="223">
        <f>ROUND(I527*H527,2)</f>
        <v>0</v>
      </c>
      <c r="K527" s="219" t="s">
        <v>242</v>
      </c>
      <c r="L527" s="44"/>
      <c r="M527" s="224" t="s">
        <v>19</v>
      </c>
      <c r="N527" s="225" t="s">
        <v>43</v>
      </c>
      <c r="O527" s="80"/>
      <c r="P527" s="226">
        <f>O527*H527</f>
        <v>0</v>
      </c>
      <c r="Q527" s="226">
        <v>0.00033</v>
      </c>
      <c r="R527" s="226">
        <f>Q527*H527</f>
        <v>0.026010599999999998</v>
      </c>
      <c r="S527" s="226">
        <v>0</v>
      </c>
      <c r="T527" s="227">
        <f>S527*H527</f>
        <v>0</v>
      </c>
      <c r="AR527" s="18" t="s">
        <v>243</v>
      </c>
      <c r="AT527" s="18" t="s">
        <v>238</v>
      </c>
      <c r="AU527" s="18" t="s">
        <v>81</v>
      </c>
      <c r="AY527" s="18" t="s">
        <v>236</v>
      </c>
      <c r="BE527" s="228">
        <f>IF(N527="základní",J527,0)</f>
        <v>0</v>
      </c>
      <c r="BF527" s="228">
        <f>IF(N527="snížená",J527,0)</f>
        <v>0</v>
      </c>
      <c r="BG527" s="228">
        <f>IF(N527="zákl. přenesená",J527,0)</f>
        <v>0</v>
      </c>
      <c r="BH527" s="228">
        <f>IF(N527="sníž. přenesená",J527,0)</f>
        <v>0</v>
      </c>
      <c r="BI527" s="228">
        <f>IF(N527="nulová",J527,0)</f>
        <v>0</v>
      </c>
      <c r="BJ527" s="18" t="s">
        <v>79</v>
      </c>
      <c r="BK527" s="228">
        <f>ROUND(I527*H527,2)</f>
        <v>0</v>
      </c>
      <c r="BL527" s="18" t="s">
        <v>243</v>
      </c>
      <c r="BM527" s="18" t="s">
        <v>4041</v>
      </c>
    </row>
    <row r="528" s="1" customFormat="1">
      <c r="B528" s="39"/>
      <c r="C528" s="40"/>
      <c r="D528" s="229" t="s">
        <v>245</v>
      </c>
      <c r="E528" s="40"/>
      <c r="F528" s="230" t="s">
        <v>4042</v>
      </c>
      <c r="G528" s="40"/>
      <c r="H528" s="40"/>
      <c r="I528" s="144"/>
      <c r="J528" s="40"/>
      <c r="K528" s="40"/>
      <c r="L528" s="44"/>
      <c r="M528" s="231"/>
      <c r="N528" s="80"/>
      <c r="O528" s="80"/>
      <c r="P528" s="80"/>
      <c r="Q528" s="80"/>
      <c r="R528" s="80"/>
      <c r="S528" s="80"/>
      <c r="T528" s="81"/>
      <c r="AT528" s="18" t="s">
        <v>245</v>
      </c>
      <c r="AU528" s="18" t="s">
        <v>81</v>
      </c>
    </row>
    <row r="529" s="13" customFormat="1">
      <c r="B529" s="250"/>
      <c r="C529" s="251"/>
      <c r="D529" s="229" t="s">
        <v>249</v>
      </c>
      <c r="E529" s="252" t="s">
        <v>19</v>
      </c>
      <c r="F529" s="253" t="s">
        <v>4022</v>
      </c>
      <c r="G529" s="251"/>
      <c r="H529" s="252" t="s">
        <v>19</v>
      </c>
      <c r="I529" s="254"/>
      <c r="J529" s="251"/>
      <c r="K529" s="251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249</v>
      </c>
      <c r="AU529" s="259" t="s">
        <v>81</v>
      </c>
      <c r="AV529" s="13" t="s">
        <v>79</v>
      </c>
      <c r="AW529" s="13" t="s">
        <v>33</v>
      </c>
      <c r="AX529" s="13" t="s">
        <v>72</v>
      </c>
      <c r="AY529" s="259" t="s">
        <v>236</v>
      </c>
    </row>
    <row r="530" s="12" customFormat="1">
      <c r="B530" s="233"/>
      <c r="C530" s="234"/>
      <c r="D530" s="229" t="s">
        <v>249</v>
      </c>
      <c r="E530" s="235" t="s">
        <v>19</v>
      </c>
      <c r="F530" s="236" t="s">
        <v>4023</v>
      </c>
      <c r="G530" s="234"/>
      <c r="H530" s="237">
        <v>78.819999999999993</v>
      </c>
      <c r="I530" s="238"/>
      <c r="J530" s="234"/>
      <c r="K530" s="234"/>
      <c r="L530" s="239"/>
      <c r="M530" s="240"/>
      <c r="N530" s="241"/>
      <c r="O530" s="241"/>
      <c r="P530" s="241"/>
      <c r="Q530" s="241"/>
      <c r="R530" s="241"/>
      <c r="S530" s="241"/>
      <c r="T530" s="242"/>
      <c r="AT530" s="243" t="s">
        <v>249</v>
      </c>
      <c r="AU530" s="243" t="s">
        <v>81</v>
      </c>
      <c r="AV530" s="12" t="s">
        <v>81</v>
      </c>
      <c r="AW530" s="12" t="s">
        <v>33</v>
      </c>
      <c r="AX530" s="12" t="s">
        <v>72</v>
      </c>
      <c r="AY530" s="243" t="s">
        <v>236</v>
      </c>
    </row>
    <row r="531" s="1" customFormat="1" ht="16.5" customHeight="1">
      <c r="B531" s="39"/>
      <c r="C531" s="217" t="s">
        <v>1093</v>
      </c>
      <c r="D531" s="217" t="s">
        <v>238</v>
      </c>
      <c r="E531" s="218" t="s">
        <v>4043</v>
      </c>
      <c r="F531" s="219" t="s">
        <v>4044</v>
      </c>
      <c r="G531" s="220" t="s">
        <v>318</v>
      </c>
      <c r="H531" s="221">
        <v>13.9</v>
      </c>
      <c r="I531" s="222"/>
      <c r="J531" s="223">
        <f>ROUND(I531*H531,2)</f>
        <v>0</v>
      </c>
      <c r="K531" s="219" t="s">
        <v>242</v>
      </c>
      <c r="L531" s="44"/>
      <c r="M531" s="224" t="s">
        <v>19</v>
      </c>
      <c r="N531" s="225" t="s">
        <v>43</v>
      </c>
      <c r="O531" s="80"/>
      <c r="P531" s="226">
        <f>O531*H531</f>
        <v>0</v>
      </c>
      <c r="Q531" s="226">
        <v>0.00011</v>
      </c>
      <c r="R531" s="226">
        <f>Q531*H531</f>
        <v>0.0015290000000000002</v>
      </c>
      <c r="S531" s="226">
        <v>0</v>
      </c>
      <c r="T531" s="227">
        <f>S531*H531</f>
        <v>0</v>
      </c>
      <c r="AR531" s="18" t="s">
        <v>243</v>
      </c>
      <c r="AT531" s="18" t="s">
        <v>238</v>
      </c>
      <c r="AU531" s="18" t="s">
        <v>81</v>
      </c>
      <c r="AY531" s="18" t="s">
        <v>236</v>
      </c>
      <c r="BE531" s="228">
        <f>IF(N531="základní",J531,0)</f>
        <v>0</v>
      </c>
      <c r="BF531" s="228">
        <f>IF(N531="snížená",J531,0)</f>
        <v>0</v>
      </c>
      <c r="BG531" s="228">
        <f>IF(N531="zákl. přenesená",J531,0)</f>
        <v>0</v>
      </c>
      <c r="BH531" s="228">
        <f>IF(N531="sníž. přenesená",J531,0)</f>
        <v>0</v>
      </c>
      <c r="BI531" s="228">
        <f>IF(N531="nulová",J531,0)</f>
        <v>0</v>
      </c>
      <c r="BJ531" s="18" t="s">
        <v>79</v>
      </c>
      <c r="BK531" s="228">
        <f>ROUND(I531*H531,2)</f>
        <v>0</v>
      </c>
      <c r="BL531" s="18" t="s">
        <v>243</v>
      </c>
      <c r="BM531" s="18" t="s">
        <v>4045</v>
      </c>
    </row>
    <row r="532" s="1" customFormat="1">
      <c r="B532" s="39"/>
      <c r="C532" s="40"/>
      <c r="D532" s="229" t="s">
        <v>245</v>
      </c>
      <c r="E532" s="40"/>
      <c r="F532" s="230" t="s">
        <v>4046</v>
      </c>
      <c r="G532" s="40"/>
      <c r="H532" s="40"/>
      <c r="I532" s="144"/>
      <c r="J532" s="40"/>
      <c r="K532" s="40"/>
      <c r="L532" s="44"/>
      <c r="M532" s="231"/>
      <c r="N532" s="80"/>
      <c r="O532" s="80"/>
      <c r="P532" s="80"/>
      <c r="Q532" s="80"/>
      <c r="R532" s="80"/>
      <c r="S532" s="80"/>
      <c r="T532" s="81"/>
      <c r="AT532" s="18" t="s">
        <v>245</v>
      </c>
      <c r="AU532" s="18" t="s">
        <v>81</v>
      </c>
    </row>
    <row r="533" s="13" customFormat="1">
      <c r="B533" s="250"/>
      <c r="C533" s="251"/>
      <c r="D533" s="229" t="s">
        <v>249</v>
      </c>
      <c r="E533" s="252" t="s">
        <v>19</v>
      </c>
      <c r="F533" s="253" t="s">
        <v>4022</v>
      </c>
      <c r="G533" s="251"/>
      <c r="H533" s="252" t="s">
        <v>19</v>
      </c>
      <c r="I533" s="254"/>
      <c r="J533" s="251"/>
      <c r="K533" s="251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249</v>
      </c>
      <c r="AU533" s="259" t="s">
        <v>81</v>
      </c>
      <c r="AV533" s="13" t="s">
        <v>79</v>
      </c>
      <c r="AW533" s="13" t="s">
        <v>33</v>
      </c>
      <c r="AX533" s="13" t="s">
        <v>72</v>
      </c>
      <c r="AY533" s="259" t="s">
        <v>236</v>
      </c>
    </row>
    <row r="534" s="12" customFormat="1">
      <c r="B534" s="233"/>
      <c r="C534" s="234"/>
      <c r="D534" s="229" t="s">
        <v>249</v>
      </c>
      <c r="E534" s="235" t="s">
        <v>19</v>
      </c>
      <c r="F534" s="236" t="s">
        <v>4028</v>
      </c>
      <c r="G534" s="234"/>
      <c r="H534" s="237">
        <v>13.9</v>
      </c>
      <c r="I534" s="238"/>
      <c r="J534" s="234"/>
      <c r="K534" s="234"/>
      <c r="L534" s="239"/>
      <c r="M534" s="240"/>
      <c r="N534" s="241"/>
      <c r="O534" s="241"/>
      <c r="P534" s="241"/>
      <c r="Q534" s="241"/>
      <c r="R534" s="241"/>
      <c r="S534" s="241"/>
      <c r="T534" s="242"/>
      <c r="AT534" s="243" t="s">
        <v>249</v>
      </c>
      <c r="AU534" s="243" t="s">
        <v>81</v>
      </c>
      <c r="AV534" s="12" t="s">
        <v>81</v>
      </c>
      <c r="AW534" s="12" t="s">
        <v>33</v>
      </c>
      <c r="AX534" s="12" t="s">
        <v>72</v>
      </c>
      <c r="AY534" s="243" t="s">
        <v>236</v>
      </c>
    </row>
    <row r="535" s="1" customFormat="1" ht="16.5" customHeight="1">
      <c r="B535" s="39"/>
      <c r="C535" s="217" t="s">
        <v>2699</v>
      </c>
      <c r="D535" s="217" t="s">
        <v>238</v>
      </c>
      <c r="E535" s="218" t="s">
        <v>4047</v>
      </c>
      <c r="F535" s="219" t="s">
        <v>4048</v>
      </c>
      <c r="G535" s="220" t="s">
        <v>318</v>
      </c>
      <c r="H535" s="221">
        <v>164.30000000000001</v>
      </c>
      <c r="I535" s="222"/>
      <c r="J535" s="223">
        <f>ROUND(I535*H535,2)</f>
        <v>0</v>
      </c>
      <c r="K535" s="219" t="s">
        <v>242</v>
      </c>
      <c r="L535" s="44"/>
      <c r="M535" s="224" t="s">
        <v>19</v>
      </c>
      <c r="N535" s="225" t="s">
        <v>43</v>
      </c>
      <c r="O535" s="80"/>
      <c r="P535" s="226">
        <f>O535*H535</f>
        <v>0</v>
      </c>
      <c r="Q535" s="226">
        <v>0.00064999999999999997</v>
      </c>
      <c r="R535" s="226">
        <f>Q535*H535</f>
        <v>0.106795</v>
      </c>
      <c r="S535" s="226">
        <v>0</v>
      </c>
      <c r="T535" s="227">
        <f>S535*H535</f>
        <v>0</v>
      </c>
      <c r="AR535" s="18" t="s">
        <v>243</v>
      </c>
      <c r="AT535" s="18" t="s">
        <v>238</v>
      </c>
      <c r="AU535" s="18" t="s">
        <v>81</v>
      </c>
      <c r="AY535" s="18" t="s">
        <v>236</v>
      </c>
      <c r="BE535" s="228">
        <f>IF(N535="základní",J535,0)</f>
        <v>0</v>
      </c>
      <c r="BF535" s="228">
        <f>IF(N535="snížená",J535,0)</f>
        <v>0</v>
      </c>
      <c r="BG535" s="228">
        <f>IF(N535="zákl. přenesená",J535,0)</f>
        <v>0</v>
      </c>
      <c r="BH535" s="228">
        <f>IF(N535="sníž. přenesená",J535,0)</f>
        <v>0</v>
      </c>
      <c r="BI535" s="228">
        <f>IF(N535="nulová",J535,0)</f>
        <v>0</v>
      </c>
      <c r="BJ535" s="18" t="s">
        <v>79</v>
      </c>
      <c r="BK535" s="228">
        <f>ROUND(I535*H535,2)</f>
        <v>0</v>
      </c>
      <c r="BL535" s="18" t="s">
        <v>243</v>
      </c>
      <c r="BM535" s="18" t="s">
        <v>4049</v>
      </c>
    </row>
    <row r="536" s="1" customFormat="1">
      <c r="B536" s="39"/>
      <c r="C536" s="40"/>
      <c r="D536" s="229" t="s">
        <v>245</v>
      </c>
      <c r="E536" s="40"/>
      <c r="F536" s="230" t="s">
        <v>4050</v>
      </c>
      <c r="G536" s="40"/>
      <c r="H536" s="40"/>
      <c r="I536" s="144"/>
      <c r="J536" s="40"/>
      <c r="K536" s="40"/>
      <c r="L536" s="44"/>
      <c r="M536" s="231"/>
      <c r="N536" s="80"/>
      <c r="O536" s="80"/>
      <c r="P536" s="80"/>
      <c r="Q536" s="80"/>
      <c r="R536" s="80"/>
      <c r="S536" s="80"/>
      <c r="T536" s="81"/>
      <c r="AT536" s="18" t="s">
        <v>245</v>
      </c>
      <c r="AU536" s="18" t="s">
        <v>81</v>
      </c>
    </row>
    <row r="537" s="13" customFormat="1">
      <c r="B537" s="250"/>
      <c r="C537" s="251"/>
      <c r="D537" s="229" t="s">
        <v>249</v>
      </c>
      <c r="E537" s="252" t="s">
        <v>19</v>
      </c>
      <c r="F537" s="253" t="s">
        <v>4022</v>
      </c>
      <c r="G537" s="251"/>
      <c r="H537" s="252" t="s">
        <v>19</v>
      </c>
      <c r="I537" s="254"/>
      <c r="J537" s="251"/>
      <c r="K537" s="251"/>
      <c r="L537" s="255"/>
      <c r="M537" s="256"/>
      <c r="N537" s="257"/>
      <c r="O537" s="257"/>
      <c r="P537" s="257"/>
      <c r="Q537" s="257"/>
      <c r="R537" s="257"/>
      <c r="S537" s="257"/>
      <c r="T537" s="258"/>
      <c r="AT537" s="259" t="s">
        <v>249</v>
      </c>
      <c r="AU537" s="259" t="s">
        <v>81</v>
      </c>
      <c r="AV537" s="13" t="s">
        <v>79</v>
      </c>
      <c r="AW537" s="13" t="s">
        <v>33</v>
      </c>
      <c r="AX537" s="13" t="s">
        <v>72</v>
      </c>
      <c r="AY537" s="259" t="s">
        <v>236</v>
      </c>
    </row>
    <row r="538" s="12" customFormat="1">
      <c r="B538" s="233"/>
      <c r="C538" s="234"/>
      <c r="D538" s="229" t="s">
        <v>249</v>
      </c>
      <c r="E538" s="235" t="s">
        <v>19</v>
      </c>
      <c r="F538" s="236" t="s">
        <v>4033</v>
      </c>
      <c r="G538" s="234"/>
      <c r="H538" s="237">
        <v>164.30000000000001</v>
      </c>
      <c r="I538" s="238"/>
      <c r="J538" s="234"/>
      <c r="K538" s="234"/>
      <c r="L538" s="239"/>
      <c r="M538" s="240"/>
      <c r="N538" s="241"/>
      <c r="O538" s="241"/>
      <c r="P538" s="241"/>
      <c r="Q538" s="241"/>
      <c r="R538" s="241"/>
      <c r="S538" s="241"/>
      <c r="T538" s="242"/>
      <c r="AT538" s="243" t="s">
        <v>249</v>
      </c>
      <c r="AU538" s="243" t="s">
        <v>81</v>
      </c>
      <c r="AV538" s="12" t="s">
        <v>81</v>
      </c>
      <c r="AW538" s="12" t="s">
        <v>33</v>
      </c>
      <c r="AX538" s="12" t="s">
        <v>72</v>
      </c>
      <c r="AY538" s="243" t="s">
        <v>236</v>
      </c>
    </row>
    <row r="539" s="1" customFormat="1" ht="16.5" customHeight="1">
      <c r="B539" s="39"/>
      <c r="C539" s="217" t="s">
        <v>1098</v>
      </c>
      <c r="D539" s="217" t="s">
        <v>238</v>
      </c>
      <c r="E539" s="218" t="s">
        <v>4051</v>
      </c>
      <c r="F539" s="219" t="s">
        <v>4052</v>
      </c>
      <c r="G539" s="220" t="s">
        <v>318</v>
      </c>
      <c r="H539" s="221">
        <v>15.300000000000001</v>
      </c>
      <c r="I539" s="222"/>
      <c r="J539" s="223">
        <f>ROUND(I539*H539,2)</f>
        <v>0</v>
      </c>
      <c r="K539" s="219" t="s">
        <v>242</v>
      </c>
      <c r="L539" s="44"/>
      <c r="M539" s="224" t="s">
        <v>19</v>
      </c>
      <c r="N539" s="225" t="s">
        <v>43</v>
      </c>
      <c r="O539" s="80"/>
      <c r="P539" s="226">
        <f>O539*H539</f>
        <v>0</v>
      </c>
      <c r="Q539" s="226">
        <v>0.00038000000000000002</v>
      </c>
      <c r="R539" s="226">
        <f>Q539*H539</f>
        <v>0.0058140000000000006</v>
      </c>
      <c r="S539" s="226">
        <v>0</v>
      </c>
      <c r="T539" s="227">
        <f>S539*H539</f>
        <v>0</v>
      </c>
      <c r="AR539" s="18" t="s">
        <v>243</v>
      </c>
      <c r="AT539" s="18" t="s">
        <v>238</v>
      </c>
      <c r="AU539" s="18" t="s">
        <v>81</v>
      </c>
      <c r="AY539" s="18" t="s">
        <v>236</v>
      </c>
      <c r="BE539" s="228">
        <f>IF(N539="základní",J539,0)</f>
        <v>0</v>
      </c>
      <c r="BF539" s="228">
        <f>IF(N539="snížená",J539,0)</f>
        <v>0</v>
      </c>
      <c r="BG539" s="228">
        <f>IF(N539="zákl. přenesená",J539,0)</f>
        <v>0</v>
      </c>
      <c r="BH539" s="228">
        <f>IF(N539="sníž. přenesená",J539,0)</f>
        <v>0</v>
      </c>
      <c r="BI539" s="228">
        <f>IF(N539="nulová",J539,0)</f>
        <v>0</v>
      </c>
      <c r="BJ539" s="18" t="s">
        <v>79</v>
      </c>
      <c r="BK539" s="228">
        <f>ROUND(I539*H539,2)</f>
        <v>0</v>
      </c>
      <c r="BL539" s="18" t="s">
        <v>243</v>
      </c>
      <c r="BM539" s="18" t="s">
        <v>4053</v>
      </c>
    </row>
    <row r="540" s="1" customFormat="1">
      <c r="B540" s="39"/>
      <c r="C540" s="40"/>
      <c r="D540" s="229" t="s">
        <v>245</v>
      </c>
      <c r="E540" s="40"/>
      <c r="F540" s="230" t="s">
        <v>4054</v>
      </c>
      <c r="G540" s="40"/>
      <c r="H540" s="40"/>
      <c r="I540" s="144"/>
      <c r="J540" s="40"/>
      <c r="K540" s="40"/>
      <c r="L540" s="44"/>
      <c r="M540" s="231"/>
      <c r="N540" s="80"/>
      <c r="O540" s="80"/>
      <c r="P540" s="80"/>
      <c r="Q540" s="80"/>
      <c r="R540" s="80"/>
      <c r="S540" s="80"/>
      <c r="T540" s="81"/>
      <c r="AT540" s="18" t="s">
        <v>245</v>
      </c>
      <c r="AU540" s="18" t="s">
        <v>81</v>
      </c>
    </row>
    <row r="541" s="13" customFormat="1">
      <c r="B541" s="250"/>
      <c r="C541" s="251"/>
      <c r="D541" s="229" t="s">
        <v>249</v>
      </c>
      <c r="E541" s="252" t="s">
        <v>19</v>
      </c>
      <c r="F541" s="253" t="s">
        <v>4022</v>
      </c>
      <c r="G541" s="251"/>
      <c r="H541" s="252" t="s">
        <v>19</v>
      </c>
      <c r="I541" s="254"/>
      <c r="J541" s="251"/>
      <c r="K541" s="251"/>
      <c r="L541" s="255"/>
      <c r="M541" s="256"/>
      <c r="N541" s="257"/>
      <c r="O541" s="257"/>
      <c r="P541" s="257"/>
      <c r="Q541" s="257"/>
      <c r="R541" s="257"/>
      <c r="S541" s="257"/>
      <c r="T541" s="258"/>
      <c r="AT541" s="259" t="s">
        <v>249</v>
      </c>
      <c r="AU541" s="259" t="s">
        <v>81</v>
      </c>
      <c r="AV541" s="13" t="s">
        <v>79</v>
      </c>
      <c r="AW541" s="13" t="s">
        <v>33</v>
      </c>
      <c r="AX541" s="13" t="s">
        <v>72</v>
      </c>
      <c r="AY541" s="259" t="s">
        <v>236</v>
      </c>
    </row>
    <row r="542" s="12" customFormat="1">
      <c r="B542" s="233"/>
      <c r="C542" s="234"/>
      <c r="D542" s="229" t="s">
        <v>249</v>
      </c>
      <c r="E542" s="235" t="s">
        <v>19</v>
      </c>
      <c r="F542" s="236" t="s">
        <v>4038</v>
      </c>
      <c r="G542" s="234"/>
      <c r="H542" s="237">
        <v>15.300000000000001</v>
      </c>
      <c r="I542" s="238"/>
      <c r="J542" s="234"/>
      <c r="K542" s="234"/>
      <c r="L542" s="239"/>
      <c r="M542" s="240"/>
      <c r="N542" s="241"/>
      <c r="O542" s="241"/>
      <c r="P542" s="241"/>
      <c r="Q542" s="241"/>
      <c r="R542" s="241"/>
      <c r="S542" s="241"/>
      <c r="T542" s="242"/>
      <c r="AT542" s="243" t="s">
        <v>249</v>
      </c>
      <c r="AU542" s="243" t="s">
        <v>81</v>
      </c>
      <c r="AV542" s="12" t="s">
        <v>81</v>
      </c>
      <c r="AW542" s="12" t="s">
        <v>33</v>
      </c>
      <c r="AX542" s="12" t="s">
        <v>72</v>
      </c>
      <c r="AY542" s="243" t="s">
        <v>236</v>
      </c>
    </row>
    <row r="543" s="1" customFormat="1" ht="16.5" customHeight="1">
      <c r="B543" s="39"/>
      <c r="C543" s="217" t="s">
        <v>2710</v>
      </c>
      <c r="D543" s="217" t="s">
        <v>238</v>
      </c>
      <c r="E543" s="218" t="s">
        <v>4055</v>
      </c>
      <c r="F543" s="219" t="s">
        <v>4056</v>
      </c>
      <c r="G543" s="220" t="s">
        <v>318</v>
      </c>
      <c r="H543" s="221">
        <v>272.31999999999999</v>
      </c>
      <c r="I543" s="222"/>
      <c r="J543" s="223">
        <f>ROUND(I543*H543,2)</f>
        <v>0</v>
      </c>
      <c r="K543" s="219" t="s">
        <v>242</v>
      </c>
      <c r="L543" s="44"/>
      <c r="M543" s="224" t="s">
        <v>19</v>
      </c>
      <c r="N543" s="225" t="s">
        <v>43</v>
      </c>
      <c r="O543" s="80"/>
      <c r="P543" s="226">
        <f>O543*H543</f>
        <v>0</v>
      </c>
      <c r="Q543" s="226">
        <v>0</v>
      </c>
      <c r="R543" s="226">
        <f>Q543*H543</f>
        <v>0</v>
      </c>
      <c r="S543" s="226">
        <v>0</v>
      </c>
      <c r="T543" s="227">
        <f>S543*H543</f>
        <v>0</v>
      </c>
      <c r="AR543" s="18" t="s">
        <v>243</v>
      </c>
      <c r="AT543" s="18" t="s">
        <v>238</v>
      </c>
      <c r="AU543" s="18" t="s">
        <v>81</v>
      </c>
      <c r="AY543" s="18" t="s">
        <v>236</v>
      </c>
      <c r="BE543" s="228">
        <f>IF(N543="základní",J543,0)</f>
        <v>0</v>
      </c>
      <c r="BF543" s="228">
        <f>IF(N543="snížená",J543,0)</f>
        <v>0</v>
      </c>
      <c r="BG543" s="228">
        <f>IF(N543="zákl. přenesená",J543,0)</f>
        <v>0</v>
      </c>
      <c r="BH543" s="228">
        <f>IF(N543="sníž. přenesená",J543,0)</f>
        <v>0</v>
      </c>
      <c r="BI543" s="228">
        <f>IF(N543="nulová",J543,0)</f>
        <v>0</v>
      </c>
      <c r="BJ543" s="18" t="s">
        <v>79</v>
      </c>
      <c r="BK543" s="228">
        <f>ROUND(I543*H543,2)</f>
        <v>0</v>
      </c>
      <c r="BL543" s="18" t="s">
        <v>243</v>
      </c>
      <c r="BM543" s="18" t="s">
        <v>4057</v>
      </c>
    </row>
    <row r="544" s="1" customFormat="1">
      <c r="B544" s="39"/>
      <c r="C544" s="40"/>
      <c r="D544" s="229" t="s">
        <v>245</v>
      </c>
      <c r="E544" s="40"/>
      <c r="F544" s="230" t="s">
        <v>4058</v>
      </c>
      <c r="G544" s="40"/>
      <c r="H544" s="40"/>
      <c r="I544" s="144"/>
      <c r="J544" s="40"/>
      <c r="K544" s="40"/>
      <c r="L544" s="44"/>
      <c r="M544" s="231"/>
      <c r="N544" s="80"/>
      <c r="O544" s="80"/>
      <c r="P544" s="80"/>
      <c r="Q544" s="80"/>
      <c r="R544" s="80"/>
      <c r="S544" s="80"/>
      <c r="T544" s="81"/>
      <c r="AT544" s="18" t="s">
        <v>245</v>
      </c>
      <c r="AU544" s="18" t="s">
        <v>81</v>
      </c>
    </row>
    <row r="545" s="1" customFormat="1">
      <c r="B545" s="39"/>
      <c r="C545" s="40"/>
      <c r="D545" s="229" t="s">
        <v>247</v>
      </c>
      <c r="E545" s="40"/>
      <c r="F545" s="232" t="s">
        <v>4059</v>
      </c>
      <c r="G545" s="40"/>
      <c r="H545" s="40"/>
      <c r="I545" s="144"/>
      <c r="J545" s="40"/>
      <c r="K545" s="40"/>
      <c r="L545" s="44"/>
      <c r="M545" s="231"/>
      <c r="N545" s="80"/>
      <c r="O545" s="80"/>
      <c r="P545" s="80"/>
      <c r="Q545" s="80"/>
      <c r="R545" s="80"/>
      <c r="S545" s="80"/>
      <c r="T545" s="81"/>
      <c r="AT545" s="18" t="s">
        <v>247</v>
      </c>
      <c r="AU545" s="18" t="s">
        <v>81</v>
      </c>
    </row>
    <row r="546" s="13" customFormat="1">
      <c r="B546" s="250"/>
      <c r="C546" s="251"/>
      <c r="D546" s="229" t="s">
        <v>249</v>
      </c>
      <c r="E546" s="252" t="s">
        <v>19</v>
      </c>
      <c r="F546" s="253" t="s">
        <v>4022</v>
      </c>
      <c r="G546" s="251"/>
      <c r="H546" s="252" t="s">
        <v>19</v>
      </c>
      <c r="I546" s="254"/>
      <c r="J546" s="251"/>
      <c r="K546" s="251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249</v>
      </c>
      <c r="AU546" s="259" t="s">
        <v>81</v>
      </c>
      <c r="AV546" s="13" t="s">
        <v>79</v>
      </c>
      <c r="AW546" s="13" t="s">
        <v>33</v>
      </c>
      <c r="AX546" s="13" t="s">
        <v>72</v>
      </c>
      <c r="AY546" s="259" t="s">
        <v>236</v>
      </c>
    </row>
    <row r="547" s="12" customFormat="1">
      <c r="B547" s="233"/>
      <c r="C547" s="234"/>
      <c r="D547" s="229" t="s">
        <v>249</v>
      </c>
      <c r="E547" s="235" t="s">
        <v>19</v>
      </c>
      <c r="F547" s="236" t="s">
        <v>4023</v>
      </c>
      <c r="G547" s="234"/>
      <c r="H547" s="237">
        <v>78.819999999999993</v>
      </c>
      <c r="I547" s="238"/>
      <c r="J547" s="234"/>
      <c r="K547" s="234"/>
      <c r="L547" s="239"/>
      <c r="M547" s="240"/>
      <c r="N547" s="241"/>
      <c r="O547" s="241"/>
      <c r="P547" s="241"/>
      <c r="Q547" s="241"/>
      <c r="R547" s="241"/>
      <c r="S547" s="241"/>
      <c r="T547" s="242"/>
      <c r="AT547" s="243" t="s">
        <v>249</v>
      </c>
      <c r="AU547" s="243" t="s">
        <v>81</v>
      </c>
      <c r="AV547" s="12" t="s">
        <v>81</v>
      </c>
      <c r="AW547" s="12" t="s">
        <v>33</v>
      </c>
      <c r="AX547" s="12" t="s">
        <v>72</v>
      </c>
      <c r="AY547" s="243" t="s">
        <v>236</v>
      </c>
    </row>
    <row r="548" s="12" customFormat="1">
      <c r="B548" s="233"/>
      <c r="C548" s="234"/>
      <c r="D548" s="229" t="s">
        <v>249</v>
      </c>
      <c r="E548" s="235" t="s">
        <v>19</v>
      </c>
      <c r="F548" s="236" t="s">
        <v>4028</v>
      </c>
      <c r="G548" s="234"/>
      <c r="H548" s="237">
        <v>13.9</v>
      </c>
      <c r="I548" s="238"/>
      <c r="J548" s="234"/>
      <c r="K548" s="234"/>
      <c r="L548" s="239"/>
      <c r="M548" s="240"/>
      <c r="N548" s="241"/>
      <c r="O548" s="241"/>
      <c r="P548" s="241"/>
      <c r="Q548" s="241"/>
      <c r="R548" s="241"/>
      <c r="S548" s="241"/>
      <c r="T548" s="242"/>
      <c r="AT548" s="243" t="s">
        <v>249</v>
      </c>
      <c r="AU548" s="243" t="s">
        <v>81</v>
      </c>
      <c r="AV548" s="12" t="s">
        <v>81</v>
      </c>
      <c r="AW548" s="12" t="s">
        <v>33</v>
      </c>
      <c r="AX548" s="12" t="s">
        <v>72</v>
      </c>
      <c r="AY548" s="243" t="s">
        <v>236</v>
      </c>
    </row>
    <row r="549" s="12" customFormat="1">
      <c r="B549" s="233"/>
      <c r="C549" s="234"/>
      <c r="D549" s="229" t="s">
        <v>249</v>
      </c>
      <c r="E549" s="235" t="s">
        <v>19</v>
      </c>
      <c r="F549" s="236" t="s">
        <v>4033</v>
      </c>
      <c r="G549" s="234"/>
      <c r="H549" s="237">
        <v>164.30000000000001</v>
      </c>
      <c r="I549" s="238"/>
      <c r="J549" s="234"/>
      <c r="K549" s="234"/>
      <c r="L549" s="239"/>
      <c r="M549" s="240"/>
      <c r="N549" s="241"/>
      <c r="O549" s="241"/>
      <c r="P549" s="241"/>
      <c r="Q549" s="241"/>
      <c r="R549" s="241"/>
      <c r="S549" s="241"/>
      <c r="T549" s="242"/>
      <c r="AT549" s="243" t="s">
        <v>249</v>
      </c>
      <c r="AU549" s="243" t="s">
        <v>81</v>
      </c>
      <c r="AV549" s="12" t="s">
        <v>81</v>
      </c>
      <c r="AW549" s="12" t="s">
        <v>33</v>
      </c>
      <c r="AX549" s="12" t="s">
        <v>72</v>
      </c>
      <c r="AY549" s="243" t="s">
        <v>236</v>
      </c>
    </row>
    <row r="550" s="12" customFormat="1">
      <c r="B550" s="233"/>
      <c r="C550" s="234"/>
      <c r="D550" s="229" t="s">
        <v>249</v>
      </c>
      <c r="E550" s="235" t="s">
        <v>19</v>
      </c>
      <c r="F550" s="236" t="s">
        <v>4038</v>
      </c>
      <c r="G550" s="234"/>
      <c r="H550" s="237">
        <v>15.300000000000001</v>
      </c>
      <c r="I550" s="238"/>
      <c r="J550" s="234"/>
      <c r="K550" s="234"/>
      <c r="L550" s="239"/>
      <c r="M550" s="240"/>
      <c r="N550" s="241"/>
      <c r="O550" s="241"/>
      <c r="P550" s="241"/>
      <c r="Q550" s="241"/>
      <c r="R550" s="241"/>
      <c r="S550" s="241"/>
      <c r="T550" s="242"/>
      <c r="AT550" s="243" t="s">
        <v>249</v>
      </c>
      <c r="AU550" s="243" t="s">
        <v>81</v>
      </c>
      <c r="AV550" s="12" t="s">
        <v>81</v>
      </c>
      <c r="AW550" s="12" t="s">
        <v>33</v>
      </c>
      <c r="AX550" s="12" t="s">
        <v>72</v>
      </c>
      <c r="AY550" s="243" t="s">
        <v>236</v>
      </c>
    </row>
    <row r="551" s="1" customFormat="1" ht="16.5" customHeight="1">
      <c r="B551" s="39"/>
      <c r="C551" s="217" t="s">
        <v>1122</v>
      </c>
      <c r="D551" s="217" t="s">
        <v>238</v>
      </c>
      <c r="E551" s="218" t="s">
        <v>4060</v>
      </c>
      <c r="F551" s="219" t="s">
        <v>4061</v>
      </c>
      <c r="G551" s="220" t="s">
        <v>318</v>
      </c>
      <c r="H551" s="221">
        <v>11.6</v>
      </c>
      <c r="I551" s="222"/>
      <c r="J551" s="223">
        <f>ROUND(I551*H551,2)</f>
        <v>0</v>
      </c>
      <c r="K551" s="219" t="s">
        <v>242</v>
      </c>
      <c r="L551" s="44"/>
      <c r="M551" s="224" t="s">
        <v>19</v>
      </c>
      <c r="N551" s="225" t="s">
        <v>43</v>
      </c>
      <c r="O551" s="80"/>
      <c r="P551" s="226">
        <f>O551*H551</f>
        <v>0</v>
      </c>
      <c r="Q551" s="226">
        <v>0.15540000000000001</v>
      </c>
      <c r="R551" s="226">
        <f>Q551*H551</f>
        <v>1.80264</v>
      </c>
      <c r="S551" s="226">
        <v>0</v>
      </c>
      <c r="T551" s="227">
        <f>S551*H551</f>
        <v>0</v>
      </c>
      <c r="AR551" s="18" t="s">
        <v>243</v>
      </c>
      <c r="AT551" s="18" t="s">
        <v>238</v>
      </c>
      <c r="AU551" s="18" t="s">
        <v>81</v>
      </c>
      <c r="AY551" s="18" t="s">
        <v>236</v>
      </c>
      <c r="BE551" s="228">
        <f>IF(N551="základní",J551,0)</f>
        <v>0</v>
      </c>
      <c r="BF551" s="228">
        <f>IF(N551="snížená",J551,0)</f>
        <v>0</v>
      </c>
      <c r="BG551" s="228">
        <f>IF(N551="zákl. přenesená",J551,0)</f>
        <v>0</v>
      </c>
      <c r="BH551" s="228">
        <f>IF(N551="sníž. přenesená",J551,0)</f>
        <v>0</v>
      </c>
      <c r="BI551" s="228">
        <f>IF(N551="nulová",J551,0)</f>
        <v>0</v>
      </c>
      <c r="BJ551" s="18" t="s">
        <v>79</v>
      </c>
      <c r="BK551" s="228">
        <f>ROUND(I551*H551,2)</f>
        <v>0</v>
      </c>
      <c r="BL551" s="18" t="s">
        <v>243</v>
      </c>
      <c r="BM551" s="18" t="s">
        <v>4062</v>
      </c>
    </row>
    <row r="552" s="1" customFormat="1">
      <c r="B552" s="39"/>
      <c r="C552" s="40"/>
      <c r="D552" s="229" t="s">
        <v>245</v>
      </c>
      <c r="E552" s="40"/>
      <c r="F552" s="230" t="s">
        <v>4063</v>
      </c>
      <c r="G552" s="40"/>
      <c r="H552" s="40"/>
      <c r="I552" s="144"/>
      <c r="J552" s="40"/>
      <c r="K552" s="40"/>
      <c r="L552" s="44"/>
      <c r="M552" s="231"/>
      <c r="N552" s="80"/>
      <c r="O552" s="80"/>
      <c r="P552" s="80"/>
      <c r="Q552" s="80"/>
      <c r="R552" s="80"/>
      <c r="S552" s="80"/>
      <c r="T552" s="81"/>
      <c r="AT552" s="18" t="s">
        <v>245</v>
      </c>
      <c r="AU552" s="18" t="s">
        <v>81</v>
      </c>
    </row>
    <row r="553" s="12" customFormat="1">
      <c r="B553" s="233"/>
      <c r="C553" s="234"/>
      <c r="D553" s="229" t="s">
        <v>249</v>
      </c>
      <c r="E553" s="235" t="s">
        <v>19</v>
      </c>
      <c r="F553" s="236" t="s">
        <v>4064</v>
      </c>
      <c r="G553" s="234"/>
      <c r="H553" s="237">
        <v>11.6</v>
      </c>
      <c r="I553" s="238"/>
      <c r="J553" s="234"/>
      <c r="K553" s="234"/>
      <c r="L553" s="239"/>
      <c r="M553" s="240"/>
      <c r="N553" s="241"/>
      <c r="O553" s="241"/>
      <c r="P553" s="241"/>
      <c r="Q553" s="241"/>
      <c r="R553" s="241"/>
      <c r="S553" s="241"/>
      <c r="T553" s="242"/>
      <c r="AT553" s="243" t="s">
        <v>249</v>
      </c>
      <c r="AU553" s="243" t="s">
        <v>81</v>
      </c>
      <c r="AV553" s="12" t="s">
        <v>81</v>
      </c>
      <c r="AW553" s="12" t="s">
        <v>33</v>
      </c>
      <c r="AX553" s="12" t="s">
        <v>72</v>
      </c>
      <c r="AY553" s="243" t="s">
        <v>236</v>
      </c>
    </row>
    <row r="554" s="1" customFormat="1" ht="16.5" customHeight="1">
      <c r="B554" s="39"/>
      <c r="C554" s="260" t="s">
        <v>2720</v>
      </c>
      <c r="D554" s="260" t="s">
        <v>680</v>
      </c>
      <c r="E554" s="261" t="s">
        <v>4065</v>
      </c>
      <c r="F554" s="262" t="s">
        <v>4066</v>
      </c>
      <c r="G554" s="263" t="s">
        <v>318</v>
      </c>
      <c r="H554" s="264">
        <v>11.6</v>
      </c>
      <c r="I554" s="265"/>
      <c r="J554" s="266">
        <f>ROUND(I554*H554,2)</f>
        <v>0</v>
      </c>
      <c r="K554" s="262" t="s">
        <v>242</v>
      </c>
      <c r="L554" s="267"/>
      <c r="M554" s="268" t="s">
        <v>19</v>
      </c>
      <c r="N554" s="269" t="s">
        <v>43</v>
      </c>
      <c r="O554" s="80"/>
      <c r="P554" s="226">
        <f>O554*H554</f>
        <v>0</v>
      </c>
      <c r="Q554" s="226">
        <v>0.081000000000000003</v>
      </c>
      <c r="R554" s="226">
        <f>Q554*H554</f>
        <v>0.93959999999999999</v>
      </c>
      <c r="S554" s="226">
        <v>0</v>
      </c>
      <c r="T554" s="227">
        <f>S554*H554</f>
        <v>0</v>
      </c>
      <c r="AR554" s="18" t="s">
        <v>305</v>
      </c>
      <c r="AT554" s="18" t="s">
        <v>680</v>
      </c>
      <c r="AU554" s="18" t="s">
        <v>81</v>
      </c>
      <c r="AY554" s="18" t="s">
        <v>236</v>
      </c>
      <c r="BE554" s="228">
        <f>IF(N554="základní",J554,0)</f>
        <v>0</v>
      </c>
      <c r="BF554" s="228">
        <f>IF(N554="snížená",J554,0)</f>
        <v>0</v>
      </c>
      <c r="BG554" s="228">
        <f>IF(N554="zákl. přenesená",J554,0)</f>
        <v>0</v>
      </c>
      <c r="BH554" s="228">
        <f>IF(N554="sníž. přenesená",J554,0)</f>
        <v>0</v>
      </c>
      <c r="BI554" s="228">
        <f>IF(N554="nulová",J554,0)</f>
        <v>0</v>
      </c>
      <c r="BJ554" s="18" t="s">
        <v>79</v>
      </c>
      <c r="BK554" s="228">
        <f>ROUND(I554*H554,2)</f>
        <v>0</v>
      </c>
      <c r="BL554" s="18" t="s">
        <v>243</v>
      </c>
      <c r="BM554" s="18" t="s">
        <v>4067</v>
      </c>
    </row>
    <row r="555" s="1" customFormat="1">
      <c r="B555" s="39"/>
      <c r="C555" s="40"/>
      <c r="D555" s="229" t="s">
        <v>245</v>
      </c>
      <c r="E555" s="40"/>
      <c r="F555" s="230" t="s">
        <v>4066</v>
      </c>
      <c r="G555" s="40"/>
      <c r="H555" s="40"/>
      <c r="I555" s="144"/>
      <c r="J555" s="40"/>
      <c r="K555" s="40"/>
      <c r="L555" s="44"/>
      <c r="M555" s="231"/>
      <c r="N555" s="80"/>
      <c r="O555" s="80"/>
      <c r="P555" s="80"/>
      <c r="Q555" s="80"/>
      <c r="R555" s="80"/>
      <c r="S555" s="80"/>
      <c r="T555" s="81"/>
      <c r="AT555" s="18" t="s">
        <v>245</v>
      </c>
      <c r="AU555" s="18" t="s">
        <v>81</v>
      </c>
    </row>
    <row r="556" s="12" customFormat="1">
      <c r="B556" s="233"/>
      <c r="C556" s="234"/>
      <c r="D556" s="229" t="s">
        <v>249</v>
      </c>
      <c r="E556" s="235" t="s">
        <v>19</v>
      </c>
      <c r="F556" s="236" t="s">
        <v>4064</v>
      </c>
      <c r="G556" s="234"/>
      <c r="H556" s="237">
        <v>11.6</v>
      </c>
      <c r="I556" s="238"/>
      <c r="J556" s="234"/>
      <c r="K556" s="234"/>
      <c r="L556" s="239"/>
      <c r="M556" s="240"/>
      <c r="N556" s="241"/>
      <c r="O556" s="241"/>
      <c r="P556" s="241"/>
      <c r="Q556" s="241"/>
      <c r="R556" s="241"/>
      <c r="S556" s="241"/>
      <c r="T556" s="242"/>
      <c r="AT556" s="243" t="s">
        <v>249</v>
      </c>
      <c r="AU556" s="243" t="s">
        <v>81</v>
      </c>
      <c r="AV556" s="12" t="s">
        <v>81</v>
      </c>
      <c r="AW556" s="12" t="s">
        <v>33</v>
      </c>
      <c r="AX556" s="12" t="s">
        <v>72</v>
      </c>
      <c r="AY556" s="243" t="s">
        <v>236</v>
      </c>
    </row>
    <row r="557" s="1" customFormat="1" ht="16.5" customHeight="1">
      <c r="B557" s="39"/>
      <c r="C557" s="217" t="s">
        <v>1125</v>
      </c>
      <c r="D557" s="217" t="s">
        <v>238</v>
      </c>
      <c r="E557" s="218" t="s">
        <v>4068</v>
      </c>
      <c r="F557" s="219" t="s">
        <v>4069</v>
      </c>
      <c r="G557" s="220" t="s">
        <v>318</v>
      </c>
      <c r="H557" s="221">
        <v>10.800000000000001</v>
      </c>
      <c r="I557" s="222"/>
      <c r="J557" s="223">
        <f>ROUND(I557*H557,2)</f>
        <v>0</v>
      </c>
      <c r="K557" s="219" t="s">
        <v>242</v>
      </c>
      <c r="L557" s="44"/>
      <c r="M557" s="224" t="s">
        <v>19</v>
      </c>
      <c r="N557" s="225" t="s">
        <v>43</v>
      </c>
      <c r="O557" s="80"/>
      <c r="P557" s="226">
        <f>O557*H557</f>
        <v>0</v>
      </c>
      <c r="Q557" s="226">
        <v>0.1295</v>
      </c>
      <c r="R557" s="226">
        <f>Q557*H557</f>
        <v>1.3986000000000001</v>
      </c>
      <c r="S557" s="226">
        <v>0</v>
      </c>
      <c r="T557" s="227">
        <f>S557*H557</f>
        <v>0</v>
      </c>
      <c r="AR557" s="18" t="s">
        <v>243</v>
      </c>
      <c r="AT557" s="18" t="s">
        <v>238</v>
      </c>
      <c r="AU557" s="18" t="s">
        <v>81</v>
      </c>
      <c r="AY557" s="18" t="s">
        <v>236</v>
      </c>
      <c r="BE557" s="228">
        <f>IF(N557="základní",J557,0)</f>
        <v>0</v>
      </c>
      <c r="BF557" s="228">
        <f>IF(N557="snížená",J557,0)</f>
        <v>0</v>
      </c>
      <c r="BG557" s="228">
        <f>IF(N557="zákl. přenesená",J557,0)</f>
        <v>0</v>
      </c>
      <c r="BH557" s="228">
        <f>IF(N557="sníž. přenesená",J557,0)</f>
        <v>0</v>
      </c>
      <c r="BI557" s="228">
        <f>IF(N557="nulová",J557,0)</f>
        <v>0</v>
      </c>
      <c r="BJ557" s="18" t="s">
        <v>79</v>
      </c>
      <c r="BK557" s="228">
        <f>ROUND(I557*H557,2)</f>
        <v>0</v>
      </c>
      <c r="BL557" s="18" t="s">
        <v>243</v>
      </c>
      <c r="BM557" s="18" t="s">
        <v>4070</v>
      </c>
    </row>
    <row r="558" s="1" customFormat="1">
      <c r="B558" s="39"/>
      <c r="C558" s="40"/>
      <c r="D558" s="229" t="s">
        <v>245</v>
      </c>
      <c r="E558" s="40"/>
      <c r="F558" s="230" t="s">
        <v>4071</v>
      </c>
      <c r="G558" s="40"/>
      <c r="H558" s="40"/>
      <c r="I558" s="144"/>
      <c r="J558" s="40"/>
      <c r="K558" s="40"/>
      <c r="L558" s="44"/>
      <c r="M558" s="231"/>
      <c r="N558" s="80"/>
      <c r="O558" s="80"/>
      <c r="P558" s="80"/>
      <c r="Q558" s="80"/>
      <c r="R558" s="80"/>
      <c r="S558" s="80"/>
      <c r="T558" s="81"/>
      <c r="AT558" s="18" t="s">
        <v>245</v>
      </c>
      <c r="AU558" s="18" t="s">
        <v>81</v>
      </c>
    </row>
    <row r="559" s="12" customFormat="1">
      <c r="B559" s="233"/>
      <c r="C559" s="234"/>
      <c r="D559" s="229" t="s">
        <v>249</v>
      </c>
      <c r="E559" s="235" t="s">
        <v>19</v>
      </c>
      <c r="F559" s="236" t="s">
        <v>4072</v>
      </c>
      <c r="G559" s="234"/>
      <c r="H559" s="237">
        <v>10.800000000000001</v>
      </c>
      <c r="I559" s="238"/>
      <c r="J559" s="234"/>
      <c r="K559" s="234"/>
      <c r="L559" s="239"/>
      <c r="M559" s="240"/>
      <c r="N559" s="241"/>
      <c r="O559" s="241"/>
      <c r="P559" s="241"/>
      <c r="Q559" s="241"/>
      <c r="R559" s="241"/>
      <c r="S559" s="241"/>
      <c r="T559" s="242"/>
      <c r="AT559" s="243" t="s">
        <v>249</v>
      </c>
      <c r="AU559" s="243" t="s">
        <v>81</v>
      </c>
      <c r="AV559" s="12" t="s">
        <v>81</v>
      </c>
      <c r="AW559" s="12" t="s">
        <v>33</v>
      </c>
      <c r="AX559" s="12" t="s">
        <v>72</v>
      </c>
      <c r="AY559" s="243" t="s">
        <v>236</v>
      </c>
    </row>
    <row r="560" s="1" customFormat="1" ht="16.5" customHeight="1">
      <c r="B560" s="39"/>
      <c r="C560" s="260" t="s">
        <v>2731</v>
      </c>
      <c r="D560" s="260" t="s">
        <v>680</v>
      </c>
      <c r="E560" s="261" t="s">
        <v>4073</v>
      </c>
      <c r="F560" s="262" t="s">
        <v>4074</v>
      </c>
      <c r="G560" s="263" t="s">
        <v>318</v>
      </c>
      <c r="H560" s="264">
        <v>10.800000000000001</v>
      </c>
      <c r="I560" s="265"/>
      <c r="J560" s="266">
        <f>ROUND(I560*H560,2)</f>
        <v>0</v>
      </c>
      <c r="K560" s="262" t="s">
        <v>242</v>
      </c>
      <c r="L560" s="267"/>
      <c r="M560" s="268" t="s">
        <v>19</v>
      </c>
      <c r="N560" s="269" t="s">
        <v>43</v>
      </c>
      <c r="O560" s="80"/>
      <c r="P560" s="226">
        <f>O560*H560</f>
        <v>0</v>
      </c>
      <c r="Q560" s="226">
        <v>0.058000000000000003</v>
      </c>
      <c r="R560" s="226">
        <f>Q560*H560</f>
        <v>0.62640000000000007</v>
      </c>
      <c r="S560" s="226">
        <v>0</v>
      </c>
      <c r="T560" s="227">
        <f>S560*H560</f>
        <v>0</v>
      </c>
      <c r="AR560" s="18" t="s">
        <v>305</v>
      </c>
      <c r="AT560" s="18" t="s">
        <v>680</v>
      </c>
      <c r="AU560" s="18" t="s">
        <v>81</v>
      </c>
      <c r="AY560" s="18" t="s">
        <v>236</v>
      </c>
      <c r="BE560" s="228">
        <f>IF(N560="základní",J560,0)</f>
        <v>0</v>
      </c>
      <c r="BF560" s="228">
        <f>IF(N560="snížená",J560,0)</f>
        <v>0</v>
      </c>
      <c r="BG560" s="228">
        <f>IF(N560="zákl. přenesená",J560,0)</f>
        <v>0</v>
      </c>
      <c r="BH560" s="228">
        <f>IF(N560="sníž. přenesená",J560,0)</f>
        <v>0</v>
      </c>
      <c r="BI560" s="228">
        <f>IF(N560="nulová",J560,0)</f>
        <v>0</v>
      </c>
      <c r="BJ560" s="18" t="s">
        <v>79</v>
      </c>
      <c r="BK560" s="228">
        <f>ROUND(I560*H560,2)</f>
        <v>0</v>
      </c>
      <c r="BL560" s="18" t="s">
        <v>243</v>
      </c>
      <c r="BM560" s="18" t="s">
        <v>4075</v>
      </c>
    </row>
    <row r="561" s="1" customFormat="1">
      <c r="B561" s="39"/>
      <c r="C561" s="40"/>
      <c r="D561" s="229" t="s">
        <v>245</v>
      </c>
      <c r="E561" s="40"/>
      <c r="F561" s="230" t="s">
        <v>4074</v>
      </c>
      <c r="G561" s="40"/>
      <c r="H561" s="40"/>
      <c r="I561" s="144"/>
      <c r="J561" s="40"/>
      <c r="K561" s="40"/>
      <c r="L561" s="44"/>
      <c r="M561" s="231"/>
      <c r="N561" s="80"/>
      <c r="O561" s="80"/>
      <c r="P561" s="80"/>
      <c r="Q561" s="80"/>
      <c r="R561" s="80"/>
      <c r="S561" s="80"/>
      <c r="T561" s="81"/>
      <c r="AT561" s="18" t="s">
        <v>245</v>
      </c>
      <c r="AU561" s="18" t="s">
        <v>81</v>
      </c>
    </row>
    <row r="562" s="12" customFormat="1">
      <c r="B562" s="233"/>
      <c r="C562" s="234"/>
      <c r="D562" s="229" t="s">
        <v>249</v>
      </c>
      <c r="E562" s="235" t="s">
        <v>19</v>
      </c>
      <c r="F562" s="236" t="s">
        <v>4072</v>
      </c>
      <c r="G562" s="234"/>
      <c r="H562" s="237">
        <v>10.800000000000001</v>
      </c>
      <c r="I562" s="238"/>
      <c r="J562" s="234"/>
      <c r="K562" s="234"/>
      <c r="L562" s="239"/>
      <c r="M562" s="240"/>
      <c r="N562" s="241"/>
      <c r="O562" s="241"/>
      <c r="P562" s="241"/>
      <c r="Q562" s="241"/>
      <c r="R562" s="241"/>
      <c r="S562" s="241"/>
      <c r="T562" s="242"/>
      <c r="AT562" s="243" t="s">
        <v>249</v>
      </c>
      <c r="AU562" s="243" t="s">
        <v>81</v>
      </c>
      <c r="AV562" s="12" t="s">
        <v>81</v>
      </c>
      <c r="AW562" s="12" t="s">
        <v>33</v>
      </c>
      <c r="AX562" s="12" t="s">
        <v>72</v>
      </c>
      <c r="AY562" s="243" t="s">
        <v>236</v>
      </c>
    </row>
    <row r="563" s="1" customFormat="1" ht="16.5" customHeight="1">
      <c r="B563" s="39"/>
      <c r="C563" s="217" t="s">
        <v>1126</v>
      </c>
      <c r="D563" s="217" t="s">
        <v>238</v>
      </c>
      <c r="E563" s="218" t="s">
        <v>3096</v>
      </c>
      <c r="F563" s="219" t="s">
        <v>3097</v>
      </c>
      <c r="G563" s="220" t="s">
        <v>318</v>
      </c>
      <c r="H563" s="221">
        <v>43.700000000000003</v>
      </c>
      <c r="I563" s="222"/>
      <c r="J563" s="223">
        <f>ROUND(I563*H563,2)</f>
        <v>0</v>
      </c>
      <c r="K563" s="219" t="s">
        <v>242</v>
      </c>
      <c r="L563" s="44"/>
      <c r="M563" s="224" t="s">
        <v>19</v>
      </c>
      <c r="N563" s="225" t="s">
        <v>43</v>
      </c>
      <c r="O563" s="80"/>
      <c r="P563" s="226">
        <f>O563*H563</f>
        <v>0</v>
      </c>
      <c r="Q563" s="226">
        <v>0.14066999999999999</v>
      </c>
      <c r="R563" s="226">
        <f>Q563*H563</f>
        <v>6.1472790000000002</v>
      </c>
      <c r="S563" s="226">
        <v>0</v>
      </c>
      <c r="T563" s="227">
        <f>S563*H563</f>
        <v>0</v>
      </c>
      <c r="AR563" s="18" t="s">
        <v>243</v>
      </c>
      <c r="AT563" s="18" t="s">
        <v>238</v>
      </c>
      <c r="AU563" s="18" t="s">
        <v>81</v>
      </c>
      <c r="AY563" s="18" t="s">
        <v>236</v>
      </c>
      <c r="BE563" s="228">
        <f>IF(N563="základní",J563,0)</f>
        <v>0</v>
      </c>
      <c r="BF563" s="228">
        <f>IF(N563="snížená",J563,0)</f>
        <v>0</v>
      </c>
      <c r="BG563" s="228">
        <f>IF(N563="zákl. přenesená",J563,0)</f>
        <v>0</v>
      </c>
      <c r="BH563" s="228">
        <f>IF(N563="sníž. přenesená",J563,0)</f>
        <v>0</v>
      </c>
      <c r="BI563" s="228">
        <f>IF(N563="nulová",J563,0)</f>
        <v>0</v>
      </c>
      <c r="BJ563" s="18" t="s">
        <v>79</v>
      </c>
      <c r="BK563" s="228">
        <f>ROUND(I563*H563,2)</f>
        <v>0</v>
      </c>
      <c r="BL563" s="18" t="s">
        <v>243</v>
      </c>
      <c r="BM563" s="18" t="s">
        <v>4076</v>
      </c>
    </row>
    <row r="564" s="1" customFormat="1">
      <c r="B564" s="39"/>
      <c r="C564" s="40"/>
      <c r="D564" s="229" t="s">
        <v>245</v>
      </c>
      <c r="E564" s="40"/>
      <c r="F564" s="230" t="s">
        <v>3099</v>
      </c>
      <c r="G564" s="40"/>
      <c r="H564" s="40"/>
      <c r="I564" s="144"/>
      <c r="J564" s="40"/>
      <c r="K564" s="40"/>
      <c r="L564" s="44"/>
      <c r="M564" s="231"/>
      <c r="N564" s="80"/>
      <c r="O564" s="80"/>
      <c r="P564" s="80"/>
      <c r="Q564" s="80"/>
      <c r="R564" s="80"/>
      <c r="S564" s="80"/>
      <c r="T564" s="81"/>
      <c r="AT564" s="18" t="s">
        <v>245</v>
      </c>
      <c r="AU564" s="18" t="s">
        <v>81</v>
      </c>
    </row>
    <row r="565" s="12" customFormat="1">
      <c r="B565" s="233"/>
      <c r="C565" s="234"/>
      <c r="D565" s="229" t="s">
        <v>249</v>
      </c>
      <c r="E565" s="235" t="s">
        <v>19</v>
      </c>
      <c r="F565" s="236" t="s">
        <v>4077</v>
      </c>
      <c r="G565" s="234"/>
      <c r="H565" s="237">
        <v>43.700000000000003</v>
      </c>
      <c r="I565" s="238"/>
      <c r="J565" s="234"/>
      <c r="K565" s="234"/>
      <c r="L565" s="239"/>
      <c r="M565" s="240"/>
      <c r="N565" s="241"/>
      <c r="O565" s="241"/>
      <c r="P565" s="241"/>
      <c r="Q565" s="241"/>
      <c r="R565" s="241"/>
      <c r="S565" s="241"/>
      <c r="T565" s="242"/>
      <c r="AT565" s="243" t="s">
        <v>249</v>
      </c>
      <c r="AU565" s="243" t="s">
        <v>81</v>
      </c>
      <c r="AV565" s="12" t="s">
        <v>81</v>
      </c>
      <c r="AW565" s="12" t="s">
        <v>33</v>
      </c>
      <c r="AX565" s="12" t="s">
        <v>72</v>
      </c>
      <c r="AY565" s="243" t="s">
        <v>236</v>
      </c>
    </row>
    <row r="566" s="1" customFormat="1" ht="16.5" customHeight="1">
      <c r="B566" s="39"/>
      <c r="C566" s="260" t="s">
        <v>2739</v>
      </c>
      <c r="D566" s="260" t="s">
        <v>680</v>
      </c>
      <c r="E566" s="261" t="s">
        <v>4078</v>
      </c>
      <c r="F566" s="262" t="s">
        <v>4079</v>
      </c>
      <c r="G566" s="263" t="s">
        <v>318</v>
      </c>
      <c r="H566" s="264">
        <v>43.700000000000003</v>
      </c>
      <c r="I566" s="265"/>
      <c r="J566" s="266">
        <f>ROUND(I566*H566,2)</f>
        <v>0</v>
      </c>
      <c r="K566" s="262" t="s">
        <v>242</v>
      </c>
      <c r="L566" s="267"/>
      <c r="M566" s="268" t="s">
        <v>19</v>
      </c>
      <c r="N566" s="269" t="s">
        <v>43</v>
      </c>
      <c r="O566" s="80"/>
      <c r="P566" s="226">
        <f>O566*H566</f>
        <v>0</v>
      </c>
      <c r="Q566" s="226">
        <v>0.125</v>
      </c>
      <c r="R566" s="226">
        <f>Q566*H566</f>
        <v>5.4625000000000004</v>
      </c>
      <c r="S566" s="226">
        <v>0</v>
      </c>
      <c r="T566" s="227">
        <f>S566*H566</f>
        <v>0</v>
      </c>
      <c r="AR566" s="18" t="s">
        <v>305</v>
      </c>
      <c r="AT566" s="18" t="s">
        <v>680</v>
      </c>
      <c r="AU566" s="18" t="s">
        <v>81</v>
      </c>
      <c r="AY566" s="18" t="s">
        <v>236</v>
      </c>
      <c r="BE566" s="228">
        <f>IF(N566="základní",J566,0)</f>
        <v>0</v>
      </c>
      <c r="BF566" s="228">
        <f>IF(N566="snížená",J566,0)</f>
        <v>0</v>
      </c>
      <c r="BG566" s="228">
        <f>IF(N566="zákl. přenesená",J566,0)</f>
        <v>0</v>
      </c>
      <c r="BH566" s="228">
        <f>IF(N566="sníž. přenesená",J566,0)</f>
        <v>0</v>
      </c>
      <c r="BI566" s="228">
        <f>IF(N566="nulová",J566,0)</f>
        <v>0</v>
      </c>
      <c r="BJ566" s="18" t="s">
        <v>79</v>
      </c>
      <c r="BK566" s="228">
        <f>ROUND(I566*H566,2)</f>
        <v>0</v>
      </c>
      <c r="BL566" s="18" t="s">
        <v>243</v>
      </c>
      <c r="BM566" s="18" t="s">
        <v>4080</v>
      </c>
    </row>
    <row r="567" s="1" customFormat="1">
      <c r="B567" s="39"/>
      <c r="C567" s="40"/>
      <c r="D567" s="229" t="s">
        <v>245</v>
      </c>
      <c r="E567" s="40"/>
      <c r="F567" s="230" t="s">
        <v>4079</v>
      </c>
      <c r="G567" s="40"/>
      <c r="H567" s="40"/>
      <c r="I567" s="144"/>
      <c r="J567" s="40"/>
      <c r="K567" s="40"/>
      <c r="L567" s="44"/>
      <c r="M567" s="231"/>
      <c r="N567" s="80"/>
      <c r="O567" s="80"/>
      <c r="P567" s="80"/>
      <c r="Q567" s="80"/>
      <c r="R567" s="80"/>
      <c r="S567" s="80"/>
      <c r="T567" s="81"/>
      <c r="AT567" s="18" t="s">
        <v>245</v>
      </c>
      <c r="AU567" s="18" t="s">
        <v>81</v>
      </c>
    </row>
    <row r="568" s="12" customFormat="1">
      <c r="B568" s="233"/>
      <c r="C568" s="234"/>
      <c r="D568" s="229" t="s">
        <v>249</v>
      </c>
      <c r="E568" s="235" t="s">
        <v>19</v>
      </c>
      <c r="F568" s="236" t="s">
        <v>4077</v>
      </c>
      <c r="G568" s="234"/>
      <c r="H568" s="237">
        <v>43.700000000000003</v>
      </c>
      <c r="I568" s="238"/>
      <c r="J568" s="234"/>
      <c r="K568" s="234"/>
      <c r="L568" s="239"/>
      <c r="M568" s="240"/>
      <c r="N568" s="241"/>
      <c r="O568" s="241"/>
      <c r="P568" s="241"/>
      <c r="Q568" s="241"/>
      <c r="R568" s="241"/>
      <c r="S568" s="241"/>
      <c r="T568" s="242"/>
      <c r="AT568" s="243" t="s">
        <v>249</v>
      </c>
      <c r="AU568" s="243" t="s">
        <v>81</v>
      </c>
      <c r="AV568" s="12" t="s">
        <v>81</v>
      </c>
      <c r="AW568" s="12" t="s">
        <v>33</v>
      </c>
      <c r="AX568" s="12" t="s">
        <v>72</v>
      </c>
      <c r="AY568" s="243" t="s">
        <v>236</v>
      </c>
    </row>
    <row r="569" s="1" customFormat="1" ht="16.5" customHeight="1">
      <c r="B569" s="39"/>
      <c r="C569" s="217" t="s">
        <v>1129</v>
      </c>
      <c r="D569" s="217" t="s">
        <v>238</v>
      </c>
      <c r="E569" s="218" t="s">
        <v>3096</v>
      </c>
      <c r="F569" s="219" t="s">
        <v>3097</v>
      </c>
      <c r="G569" s="220" t="s">
        <v>318</v>
      </c>
      <c r="H569" s="221">
        <v>10.1</v>
      </c>
      <c r="I569" s="222"/>
      <c r="J569" s="223">
        <f>ROUND(I569*H569,2)</f>
        <v>0</v>
      </c>
      <c r="K569" s="219" t="s">
        <v>242</v>
      </c>
      <c r="L569" s="44"/>
      <c r="M569" s="224" t="s">
        <v>19</v>
      </c>
      <c r="N569" s="225" t="s">
        <v>43</v>
      </c>
      <c r="O569" s="80"/>
      <c r="P569" s="226">
        <f>O569*H569</f>
        <v>0</v>
      </c>
      <c r="Q569" s="226">
        <v>0.14066999999999999</v>
      </c>
      <c r="R569" s="226">
        <f>Q569*H569</f>
        <v>1.4207669999999999</v>
      </c>
      <c r="S569" s="226">
        <v>0</v>
      </c>
      <c r="T569" s="227">
        <f>S569*H569</f>
        <v>0</v>
      </c>
      <c r="AR569" s="18" t="s">
        <v>243</v>
      </c>
      <c r="AT569" s="18" t="s">
        <v>238</v>
      </c>
      <c r="AU569" s="18" t="s">
        <v>81</v>
      </c>
      <c r="AY569" s="18" t="s">
        <v>236</v>
      </c>
      <c r="BE569" s="228">
        <f>IF(N569="základní",J569,0)</f>
        <v>0</v>
      </c>
      <c r="BF569" s="228">
        <f>IF(N569="snížená",J569,0)</f>
        <v>0</v>
      </c>
      <c r="BG569" s="228">
        <f>IF(N569="zákl. přenesená",J569,0)</f>
        <v>0</v>
      </c>
      <c r="BH569" s="228">
        <f>IF(N569="sníž. přenesená",J569,0)</f>
        <v>0</v>
      </c>
      <c r="BI569" s="228">
        <f>IF(N569="nulová",J569,0)</f>
        <v>0</v>
      </c>
      <c r="BJ569" s="18" t="s">
        <v>79</v>
      </c>
      <c r="BK569" s="228">
        <f>ROUND(I569*H569,2)</f>
        <v>0</v>
      </c>
      <c r="BL569" s="18" t="s">
        <v>243</v>
      </c>
      <c r="BM569" s="18" t="s">
        <v>4081</v>
      </c>
    </row>
    <row r="570" s="1" customFormat="1">
      <c r="B570" s="39"/>
      <c r="C570" s="40"/>
      <c r="D570" s="229" t="s">
        <v>245</v>
      </c>
      <c r="E570" s="40"/>
      <c r="F570" s="230" t="s">
        <v>3099</v>
      </c>
      <c r="G570" s="40"/>
      <c r="H570" s="40"/>
      <c r="I570" s="144"/>
      <c r="J570" s="40"/>
      <c r="K570" s="40"/>
      <c r="L570" s="44"/>
      <c r="M570" s="231"/>
      <c r="N570" s="80"/>
      <c r="O570" s="80"/>
      <c r="P570" s="80"/>
      <c r="Q570" s="80"/>
      <c r="R570" s="80"/>
      <c r="S570" s="80"/>
      <c r="T570" s="81"/>
      <c r="AT570" s="18" t="s">
        <v>245</v>
      </c>
      <c r="AU570" s="18" t="s">
        <v>81</v>
      </c>
    </row>
    <row r="571" s="12" customFormat="1">
      <c r="B571" s="233"/>
      <c r="C571" s="234"/>
      <c r="D571" s="229" t="s">
        <v>249</v>
      </c>
      <c r="E571" s="235" t="s">
        <v>19</v>
      </c>
      <c r="F571" s="236" t="s">
        <v>4082</v>
      </c>
      <c r="G571" s="234"/>
      <c r="H571" s="237">
        <v>10.1</v>
      </c>
      <c r="I571" s="238"/>
      <c r="J571" s="234"/>
      <c r="K571" s="234"/>
      <c r="L571" s="239"/>
      <c r="M571" s="240"/>
      <c r="N571" s="241"/>
      <c r="O571" s="241"/>
      <c r="P571" s="241"/>
      <c r="Q571" s="241"/>
      <c r="R571" s="241"/>
      <c r="S571" s="241"/>
      <c r="T571" s="242"/>
      <c r="AT571" s="243" t="s">
        <v>249</v>
      </c>
      <c r="AU571" s="243" t="s">
        <v>81</v>
      </c>
      <c r="AV571" s="12" t="s">
        <v>81</v>
      </c>
      <c r="AW571" s="12" t="s">
        <v>33</v>
      </c>
      <c r="AX571" s="12" t="s">
        <v>72</v>
      </c>
      <c r="AY571" s="243" t="s">
        <v>236</v>
      </c>
    </row>
    <row r="572" s="1" customFormat="1" ht="16.5" customHeight="1">
      <c r="B572" s="39"/>
      <c r="C572" s="260" t="s">
        <v>2750</v>
      </c>
      <c r="D572" s="260" t="s">
        <v>680</v>
      </c>
      <c r="E572" s="261" t="s">
        <v>4078</v>
      </c>
      <c r="F572" s="262" t="s">
        <v>4079</v>
      </c>
      <c r="G572" s="263" t="s">
        <v>318</v>
      </c>
      <c r="H572" s="264">
        <v>10.1</v>
      </c>
      <c r="I572" s="265"/>
      <c r="J572" s="266">
        <f>ROUND(I572*H572,2)</f>
        <v>0</v>
      </c>
      <c r="K572" s="262" t="s">
        <v>242</v>
      </c>
      <c r="L572" s="267"/>
      <c r="M572" s="268" t="s">
        <v>19</v>
      </c>
      <c r="N572" s="269" t="s">
        <v>43</v>
      </c>
      <c r="O572" s="80"/>
      <c r="P572" s="226">
        <f>O572*H572</f>
        <v>0</v>
      </c>
      <c r="Q572" s="226">
        <v>0.125</v>
      </c>
      <c r="R572" s="226">
        <f>Q572*H572</f>
        <v>1.2625</v>
      </c>
      <c r="S572" s="226">
        <v>0</v>
      </c>
      <c r="T572" s="227">
        <f>S572*H572</f>
        <v>0</v>
      </c>
      <c r="AR572" s="18" t="s">
        <v>305</v>
      </c>
      <c r="AT572" s="18" t="s">
        <v>680</v>
      </c>
      <c r="AU572" s="18" t="s">
        <v>81</v>
      </c>
      <c r="AY572" s="18" t="s">
        <v>236</v>
      </c>
      <c r="BE572" s="228">
        <f>IF(N572="základní",J572,0)</f>
        <v>0</v>
      </c>
      <c r="BF572" s="228">
        <f>IF(N572="snížená",J572,0)</f>
        <v>0</v>
      </c>
      <c r="BG572" s="228">
        <f>IF(N572="zákl. přenesená",J572,0)</f>
        <v>0</v>
      </c>
      <c r="BH572" s="228">
        <f>IF(N572="sníž. přenesená",J572,0)</f>
        <v>0</v>
      </c>
      <c r="BI572" s="228">
        <f>IF(N572="nulová",J572,0)</f>
        <v>0</v>
      </c>
      <c r="BJ572" s="18" t="s">
        <v>79</v>
      </c>
      <c r="BK572" s="228">
        <f>ROUND(I572*H572,2)</f>
        <v>0</v>
      </c>
      <c r="BL572" s="18" t="s">
        <v>243</v>
      </c>
      <c r="BM572" s="18" t="s">
        <v>4083</v>
      </c>
    </row>
    <row r="573" s="1" customFormat="1">
      <c r="B573" s="39"/>
      <c r="C573" s="40"/>
      <c r="D573" s="229" t="s">
        <v>245</v>
      </c>
      <c r="E573" s="40"/>
      <c r="F573" s="230" t="s">
        <v>4079</v>
      </c>
      <c r="G573" s="40"/>
      <c r="H573" s="40"/>
      <c r="I573" s="144"/>
      <c r="J573" s="40"/>
      <c r="K573" s="40"/>
      <c r="L573" s="44"/>
      <c r="M573" s="231"/>
      <c r="N573" s="80"/>
      <c r="O573" s="80"/>
      <c r="P573" s="80"/>
      <c r="Q573" s="80"/>
      <c r="R573" s="80"/>
      <c r="S573" s="80"/>
      <c r="T573" s="81"/>
      <c r="AT573" s="18" t="s">
        <v>245</v>
      </c>
      <c r="AU573" s="18" t="s">
        <v>81</v>
      </c>
    </row>
    <row r="574" s="12" customFormat="1">
      <c r="B574" s="233"/>
      <c r="C574" s="234"/>
      <c r="D574" s="229" t="s">
        <v>249</v>
      </c>
      <c r="E574" s="235" t="s">
        <v>19</v>
      </c>
      <c r="F574" s="236" t="s">
        <v>4082</v>
      </c>
      <c r="G574" s="234"/>
      <c r="H574" s="237">
        <v>10.1</v>
      </c>
      <c r="I574" s="238"/>
      <c r="J574" s="234"/>
      <c r="K574" s="234"/>
      <c r="L574" s="239"/>
      <c r="M574" s="240"/>
      <c r="N574" s="241"/>
      <c r="O574" s="241"/>
      <c r="P574" s="241"/>
      <c r="Q574" s="241"/>
      <c r="R574" s="241"/>
      <c r="S574" s="241"/>
      <c r="T574" s="242"/>
      <c r="AT574" s="243" t="s">
        <v>249</v>
      </c>
      <c r="AU574" s="243" t="s">
        <v>81</v>
      </c>
      <c r="AV574" s="12" t="s">
        <v>81</v>
      </c>
      <c r="AW574" s="12" t="s">
        <v>33</v>
      </c>
      <c r="AX574" s="12" t="s">
        <v>72</v>
      </c>
      <c r="AY574" s="243" t="s">
        <v>236</v>
      </c>
    </row>
    <row r="575" s="1" customFormat="1" ht="16.5" customHeight="1">
      <c r="B575" s="39"/>
      <c r="C575" s="217" t="s">
        <v>1132</v>
      </c>
      <c r="D575" s="217" t="s">
        <v>238</v>
      </c>
      <c r="E575" s="218" t="s">
        <v>4084</v>
      </c>
      <c r="F575" s="219" t="s">
        <v>4085</v>
      </c>
      <c r="G575" s="220" t="s">
        <v>318</v>
      </c>
      <c r="H575" s="221">
        <v>27.800000000000001</v>
      </c>
      <c r="I575" s="222"/>
      <c r="J575" s="223">
        <f>ROUND(I575*H575,2)</f>
        <v>0</v>
      </c>
      <c r="K575" s="219" t="s">
        <v>242</v>
      </c>
      <c r="L575" s="44"/>
      <c r="M575" s="224" t="s">
        <v>19</v>
      </c>
      <c r="N575" s="225" t="s">
        <v>43</v>
      </c>
      <c r="O575" s="80"/>
      <c r="P575" s="226">
        <f>O575*H575</f>
        <v>0</v>
      </c>
      <c r="Q575" s="226">
        <v>0.10095</v>
      </c>
      <c r="R575" s="226">
        <f>Q575*H575</f>
        <v>2.8064100000000001</v>
      </c>
      <c r="S575" s="226">
        <v>0</v>
      </c>
      <c r="T575" s="227">
        <f>S575*H575</f>
        <v>0</v>
      </c>
      <c r="AR575" s="18" t="s">
        <v>243</v>
      </c>
      <c r="AT575" s="18" t="s">
        <v>238</v>
      </c>
      <c r="AU575" s="18" t="s">
        <v>81</v>
      </c>
      <c r="AY575" s="18" t="s">
        <v>236</v>
      </c>
      <c r="BE575" s="228">
        <f>IF(N575="základní",J575,0)</f>
        <v>0</v>
      </c>
      <c r="BF575" s="228">
        <f>IF(N575="snížená",J575,0)</f>
        <v>0</v>
      </c>
      <c r="BG575" s="228">
        <f>IF(N575="zákl. přenesená",J575,0)</f>
        <v>0</v>
      </c>
      <c r="BH575" s="228">
        <f>IF(N575="sníž. přenesená",J575,0)</f>
        <v>0</v>
      </c>
      <c r="BI575" s="228">
        <f>IF(N575="nulová",J575,0)</f>
        <v>0</v>
      </c>
      <c r="BJ575" s="18" t="s">
        <v>79</v>
      </c>
      <c r="BK575" s="228">
        <f>ROUND(I575*H575,2)</f>
        <v>0</v>
      </c>
      <c r="BL575" s="18" t="s">
        <v>243</v>
      </c>
      <c r="BM575" s="18" t="s">
        <v>4086</v>
      </c>
    </row>
    <row r="576" s="1" customFormat="1">
      <c r="B576" s="39"/>
      <c r="C576" s="40"/>
      <c r="D576" s="229" t="s">
        <v>245</v>
      </c>
      <c r="E576" s="40"/>
      <c r="F576" s="230" t="s">
        <v>4087</v>
      </c>
      <c r="G576" s="40"/>
      <c r="H576" s="40"/>
      <c r="I576" s="144"/>
      <c r="J576" s="40"/>
      <c r="K576" s="40"/>
      <c r="L576" s="44"/>
      <c r="M576" s="231"/>
      <c r="N576" s="80"/>
      <c r="O576" s="80"/>
      <c r="P576" s="80"/>
      <c r="Q576" s="80"/>
      <c r="R576" s="80"/>
      <c r="S576" s="80"/>
      <c r="T576" s="81"/>
      <c r="AT576" s="18" t="s">
        <v>245</v>
      </c>
      <c r="AU576" s="18" t="s">
        <v>81</v>
      </c>
    </row>
    <row r="577" s="12" customFormat="1">
      <c r="B577" s="233"/>
      <c r="C577" s="234"/>
      <c r="D577" s="229" t="s">
        <v>249</v>
      </c>
      <c r="E577" s="235" t="s">
        <v>19</v>
      </c>
      <c r="F577" s="236" t="s">
        <v>4088</v>
      </c>
      <c r="G577" s="234"/>
      <c r="H577" s="237">
        <v>27.800000000000001</v>
      </c>
      <c r="I577" s="238"/>
      <c r="J577" s="234"/>
      <c r="K577" s="234"/>
      <c r="L577" s="239"/>
      <c r="M577" s="240"/>
      <c r="N577" s="241"/>
      <c r="O577" s="241"/>
      <c r="P577" s="241"/>
      <c r="Q577" s="241"/>
      <c r="R577" s="241"/>
      <c r="S577" s="241"/>
      <c r="T577" s="242"/>
      <c r="AT577" s="243" t="s">
        <v>249</v>
      </c>
      <c r="AU577" s="243" t="s">
        <v>81</v>
      </c>
      <c r="AV577" s="12" t="s">
        <v>81</v>
      </c>
      <c r="AW577" s="12" t="s">
        <v>33</v>
      </c>
      <c r="AX577" s="12" t="s">
        <v>72</v>
      </c>
      <c r="AY577" s="243" t="s">
        <v>236</v>
      </c>
    </row>
    <row r="578" s="1" customFormat="1" ht="16.5" customHeight="1">
      <c r="B578" s="39"/>
      <c r="C578" s="260" t="s">
        <v>2758</v>
      </c>
      <c r="D578" s="260" t="s">
        <v>680</v>
      </c>
      <c r="E578" s="261" t="s">
        <v>4089</v>
      </c>
      <c r="F578" s="262" t="s">
        <v>4090</v>
      </c>
      <c r="G578" s="263" t="s">
        <v>318</v>
      </c>
      <c r="H578" s="264">
        <v>27.800000000000001</v>
      </c>
      <c r="I578" s="265"/>
      <c r="J578" s="266">
        <f>ROUND(I578*H578,2)</f>
        <v>0</v>
      </c>
      <c r="K578" s="262" t="s">
        <v>242</v>
      </c>
      <c r="L578" s="267"/>
      <c r="M578" s="268" t="s">
        <v>19</v>
      </c>
      <c r="N578" s="269" t="s">
        <v>43</v>
      </c>
      <c r="O578" s="80"/>
      <c r="P578" s="226">
        <f>O578*H578</f>
        <v>0</v>
      </c>
      <c r="Q578" s="226">
        <v>0.021999999999999999</v>
      </c>
      <c r="R578" s="226">
        <f>Q578*H578</f>
        <v>0.61160000000000003</v>
      </c>
      <c r="S578" s="226">
        <v>0</v>
      </c>
      <c r="T578" s="227">
        <f>S578*H578</f>
        <v>0</v>
      </c>
      <c r="AR578" s="18" t="s">
        <v>305</v>
      </c>
      <c r="AT578" s="18" t="s">
        <v>680</v>
      </c>
      <c r="AU578" s="18" t="s">
        <v>81</v>
      </c>
      <c r="AY578" s="18" t="s">
        <v>236</v>
      </c>
      <c r="BE578" s="228">
        <f>IF(N578="základní",J578,0)</f>
        <v>0</v>
      </c>
      <c r="BF578" s="228">
        <f>IF(N578="snížená",J578,0)</f>
        <v>0</v>
      </c>
      <c r="BG578" s="228">
        <f>IF(N578="zákl. přenesená",J578,0)</f>
        <v>0</v>
      </c>
      <c r="BH578" s="228">
        <f>IF(N578="sníž. přenesená",J578,0)</f>
        <v>0</v>
      </c>
      <c r="BI578" s="228">
        <f>IF(N578="nulová",J578,0)</f>
        <v>0</v>
      </c>
      <c r="BJ578" s="18" t="s">
        <v>79</v>
      </c>
      <c r="BK578" s="228">
        <f>ROUND(I578*H578,2)</f>
        <v>0</v>
      </c>
      <c r="BL578" s="18" t="s">
        <v>243</v>
      </c>
      <c r="BM578" s="18" t="s">
        <v>4091</v>
      </c>
    </row>
    <row r="579" s="1" customFormat="1">
      <c r="B579" s="39"/>
      <c r="C579" s="40"/>
      <c r="D579" s="229" t="s">
        <v>245</v>
      </c>
      <c r="E579" s="40"/>
      <c r="F579" s="230" t="s">
        <v>4090</v>
      </c>
      <c r="G579" s="40"/>
      <c r="H579" s="40"/>
      <c r="I579" s="144"/>
      <c r="J579" s="40"/>
      <c r="K579" s="40"/>
      <c r="L579" s="44"/>
      <c r="M579" s="231"/>
      <c r="N579" s="80"/>
      <c r="O579" s="80"/>
      <c r="P579" s="80"/>
      <c r="Q579" s="80"/>
      <c r="R579" s="80"/>
      <c r="S579" s="80"/>
      <c r="T579" s="81"/>
      <c r="AT579" s="18" t="s">
        <v>245</v>
      </c>
      <c r="AU579" s="18" t="s">
        <v>81</v>
      </c>
    </row>
    <row r="580" s="12" customFormat="1">
      <c r="B580" s="233"/>
      <c r="C580" s="234"/>
      <c r="D580" s="229" t="s">
        <v>249</v>
      </c>
      <c r="E580" s="235" t="s">
        <v>19</v>
      </c>
      <c r="F580" s="236" t="s">
        <v>4088</v>
      </c>
      <c r="G580" s="234"/>
      <c r="H580" s="237">
        <v>27.800000000000001</v>
      </c>
      <c r="I580" s="238"/>
      <c r="J580" s="234"/>
      <c r="K580" s="234"/>
      <c r="L580" s="239"/>
      <c r="M580" s="240"/>
      <c r="N580" s="241"/>
      <c r="O580" s="241"/>
      <c r="P580" s="241"/>
      <c r="Q580" s="241"/>
      <c r="R580" s="241"/>
      <c r="S580" s="241"/>
      <c r="T580" s="242"/>
      <c r="AT580" s="243" t="s">
        <v>249</v>
      </c>
      <c r="AU580" s="243" t="s">
        <v>81</v>
      </c>
      <c r="AV580" s="12" t="s">
        <v>81</v>
      </c>
      <c r="AW580" s="12" t="s">
        <v>33</v>
      </c>
      <c r="AX580" s="12" t="s">
        <v>72</v>
      </c>
      <c r="AY580" s="243" t="s">
        <v>236</v>
      </c>
    </row>
    <row r="581" s="1" customFormat="1" ht="16.5" customHeight="1">
      <c r="B581" s="39"/>
      <c r="C581" s="217" t="s">
        <v>1135</v>
      </c>
      <c r="D581" s="217" t="s">
        <v>238</v>
      </c>
      <c r="E581" s="218" t="s">
        <v>4084</v>
      </c>
      <c r="F581" s="219" t="s">
        <v>4085</v>
      </c>
      <c r="G581" s="220" t="s">
        <v>318</v>
      </c>
      <c r="H581" s="221">
        <v>10.1</v>
      </c>
      <c r="I581" s="222"/>
      <c r="J581" s="223">
        <f>ROUND(I581*H581,2)</f>
        <v>0</v>
      </c>
      <c r="K581" s="219" t="s">
        <v>242</v>
      </c>
      <c r="L581" s="44"/>
      <c r="M581" s="224" t="s">
        <v>19</v>
      </c>
      <c r="N581" s="225" t="s">
        <v>43</v>
      </c>
      <c r="O581" s="80"/>
      <c r="P581" s="226">
        <f>O581*H581</f>
        <v>0</v>
      </c>
      <c r="Q581" s="226">
        <v>0.10095</v>
      </c>
      <c r="R581" s="226">
        <f>Q581*H581</f>
        <v>1.019595</v>
      </c>
      <c r="S581" s="226">
        <v>0</v>
      </c>
      <c r="T581" s="227">
        <f>S581*H581</f>
        <v>0</v>
      </c>
      <c r="AR581" s="18" t="s">
        <v>243</v>
      </c>
      <c r="AT581" s="18" t="s">
        <v>238</v>
      </c>
      <c r="AU581" s="18" t="s">
        <v>81</v>
      </c>
      <c r="AY581" s="18" t="s">
        <v>236</v>
      </c>
      <c r="BE581" s="228">
        <f>IF(N581="základní",J581,0)</f>
        <v>0</v>
      </c>
      <c r="BF581" s="228">
        <f>IF(N581="snížená",J581,0)</f>
        <v>0</v>
      </c>
      <c r="BG581" s="228">
        <f>IF(N581="zákl. přenesená",J581,0)</f>
        <v>0</v>
      </c>
      <c r="BH581" s="228">
        <f>IF(N581="sníž. přenesená",J581,0)</f>
        <v>0</v>
      </c>
      <c r="BI581" s="228">
        <f>IF(N581="nulová",J581,0)</f>
        <v>0</v>
      </c>
      <c r="BJ581" s="18" t="s">
        <v>79</v>
      </c>
      <c r="BK581" s="228">
        <f>ROUND(I581*H581,2)</f>
        <v>0</v>
      </c>
      <c r="BL581" s="18" t="s">
        <v>243</v>
      </c>
      <c r="BM581" s="18" t="s">
        <v>4092</v>
      </c>
    </row>
    <row r="582" s="1" customFormat="1">
      <c r="B582" s="39"/>
      <c r="C582" s="40"/>
      <c r="D582" s="229" t="s">
        <v>245</v>
      </c>
      <c r="E582" s="40"/>
      <c r="F582" s="230" t="s">
        <v>4087</v>
      </c>
      <c r="G582" s="40"/>
      <c r="H582" s="40"/>
      <c r="I582" s="144"/>
      <c r="J582" s="40"/>
      <c r="K582" s="40"/>
      <c r="L582" s="44"/>
      <c r="M582" s="231"/>
      <c r="N582" s="80"/>
      <c r="O582" s="80"/>
      <c r="P582" s="80"/>
      <c r="Q582" s="80"/>
      <c r="R582" s="80"/>
      <c r="S582" s="80"/>
      <c r="T582" s="81"/>
      <c r="AT582" s="18" t="s">
        <v>245</v>
      </c>
      <c r="AU582" s="18" t="s">
        <v>81</v>
      </c>
    </row>
    <row r="583" s="12" customFormat="1">
      <c r="B583" s="233"/>
      <c r="C583" s="234"/>
      <c r="D583" s="229" t="s">
        <v>249</v>
      </c>
      <c r="E583" s="235" t="s">
        <v>19</v>
      </c>
      <c r="F583" s="236" t="s">
        <v>4093</v>
      </c>
      <c r="G583" s="234"/>
      <c r="H583" s="237">
        <v>10.1</v>
      </c>
      <c r="I583" s="238"/>
      <c r="J583" s="234"/>
      <c r="K583" s="234"/>
      <c r="L583" s="239"/>
      <c r="M583" s="240"/>
      <c r="N583" s="241"/>
      <c r="O583" s="241"/>
      <c r="P583" s="241"/>
      <c r="Q583" s="241"/>
      <c r="R583" s="241"/>
      <c r="S583" s="241"/>
      <c r="T583" s="242"/>
      <c r="AT583" s="243" t="s">
        <v>249</v>
      </c>
      <c r="AU583" s="243" t="s">
        <v>81</v>
      </c>
      <c r="AV583" s="12" t="s">
        <v>81</v>
      </c>
      <c r="AW583" s="12" t="s">
        <v>33</v>
      </c>
      <c r="AX583" s="12" t="s">
        <v>72</v>
      </c>
      <c r="AY583" s="243" t="s">
        <v>236</v>
      </c>
    </row>
    <row r="584" s="1" customFormat="1" ht="16.5" customHeight="1">
      <c r="B584" s="39"/>
      <c r="C584" s="260" t="s">
        <v>2772</v>
      </c>
      <c r="D584" s="260" t="s">
        <v>680</v>
      </c>
      <c r="E584" s="261" t="s">
        <v>4089</v>
      </c>
      <c r="F584" s="262" t="s">
        <v>4090</v>
      </c>
      <c r="G584" s="263" t="s">
        <v>318</v>
      </c>
      <c r="H584" s="264">
        <v>10.1</v>
      </c>
      <c r="I584" s="265"/>
      <c r="J584" s="266">
        <f>ROUND(I584*H584,2)</f>
        <v>0</v>
      </c>
      <c r="K584" s="262" t="s">
        <v>242</v>
      </c>
      <c r="L584" s="267"/>
      <c r="M584" s="268" t="s">
        <v>19</v>
      </c>
      <c r="N584" s="269" t="s">
        <v>43</v>
      </c>
      <c r="O584" s="80"/>
      <c r="P584" s="226">
        <f>O584*H584</f>
        <v>0</v>
      </c>
      <c r="Q584" s="226">
        <v>0.021999999999999999</v>
      </c>
      <c r="R584" s="226">
        <f>Q584*H584</f>
        <v>0.22219999999999998</v>
      </c>
      <c r="S584" s="226">
        <v>0</v>
      </c>
      <c r="T584" s="227">
        <f>S584*H584</f>
        <v>0</v>
      </c>
      <c r="AR584" s="18" t="s">
        <v>305</v>
      </c>
      <c r="AT584" s="18" t="s">
        <v>680</v>
      </c>
      <c r="AU584" s="18" t="s">
        <v>81</v>
      </c>
      <c r="AY584" s="18" t="s">
        <v>236</v>
      </c>
      <c r="BE584" s="228">
        <f>IF(N584="základní",J584,0)</f>
        <v>0</v>
      </c>
      <c r="BF584" s="228">
        <f>IF(N584="snížená",J584,0)</f>
        <v>0</v>
      </c>
      <c r="BG584" s="228">
        <f>IF(N584="zákl. přenesená",J584,0)</f>
        <v>0</v>
      </c>
      <c r="BH584" s="228">
        <f>IF(N584="sníž. přenesená",J584,0)</f>
        <v>0</v>
      </c>
      <c r="BI584" s="228">
        <f>IF(N584="nulová",J584,0)</f>
        <v>0</v>
      </c>
      <c r="BJ584" s="18" t="s">
        <v>79</v>
      </c>
      <c r="BK584" s="228">
        <f>ROUND(I584*H584,2)</f>
        <v>0</v>
      </c>
      <c r="BL584" s="18" t="s">
        <v>243</v>
      </c>
      <c r="BM584" s="18" t="s">
        <v>4094</v>
      </c>
    </row>
    <row r="585" s="1" customFormat="1">
      <c r="B585" s="39"/>
      <c r="C585" s="40"/>
      <c r="D585" s="229" t="s">
        <v>245</v>
      </c>
      <c r="E585" s="40"/>
      <c r="F585" s="230" t="s">
        <v>4090</v>
      </c>
      <c r="G585" s="40"/>
      <c r="H585" s="40"/>
      <c r="I585" s="144"/>
      <c r="J585" s="40"/>
      <c r="K585" s="40"/>
      <c r="L585" s="44"/>
      <c r="M585" s="231"/>
      <c r="N585" s="80"/>
      <c r="O585" s="80"/>
      <c r="P585" s="80"/>
      <c r="Q585" s="80"/>
      <c r="R585" s="80"/>
      <c r="S585" s="80"/>
      <c r="T585" s="81"/>
      <c r="AT585" s="18" t="s">
        <v>245</v>
      </c>
      <c r="AU585" s="18" t="s">
        <v>81</v>
      </c>
    </row>
    <row r="586" s="12" customFormat="1">
      <c r="B586" s="233"/>
      <c r="C586" s="234"/>
      <c r="D586" s="229" t="s">
        <v>249</v>
      </c>
      <c r="E586" s="235" t="s">
        <v>19</v>
      </c>
      <c r="F586" s="236" t="s">
        <v>4093</v>
      </c>
      <c r="G586" s="234"/>
      <c r="H586" s="237">
        <v>10.1</v>
      </c>
      <c r="I586" s="238"/>
      <c r="J586" s="234"/>
      <c r="K586" s="234"/>
      <c r="L586" s="239"/>
      <c r="M586" s="240"/>
      <c r="N586" s="241"/>
      <c r="O586" s="241"/>
      <c r="P586" s="241"/>
      <c r="Q586" s="241"/>
      <c r="R586" s="241"/>
      <c r="S586" s="241"/>
      <c r="T586" s="242"/>
      <c r="AT586" s="243" t="s">
        <v>249</v>
      </c>
      <c r="AU586" s="243" t="s">
        <v>81</v>
      </c>
      <c r="AV586" s="12" t="s">
        <v>81</v>
      </c>
      <c r="AW586" s="12" t="s">
        <v>33</v>
      </c>
      <c r="AX586" s="12" t="s">
        <v>72</v>
      </c>
      <c r="AY586" s="243" t="s">
        <v>236</v>
      </c>
    </row>
    <row r="587" s="1" customFormat="1" ht="16.5" customHeight="1">
      <c r="B587" s="39"/>
      <c r="C587" s="217" t="s">
        <v>1138</v>
      </c>
      <c r="D587" s="217" t="s">
        <v>238</v>
      </c>
      <c r="E587" s="218" t="s">
        <v>4095</v>
      </c>
      <c r="F587" s="219" t="s">
        <v>3107</v>
      </c>
      <c r="G587" s="220" t="s">
        <v>241</v>
      </c>
      <c r="H587" s="221">
        <v>2.3610000000000002</v>
      </c>
      <c r="I587" s="222"/>
      <c r="J587" s="223">
        <f>ROUND(I587*H587,2)</f>
        <v>0</v>
      </c>
      <c r="K587" s="219" t="s">
        <v>19</v>
      </c>
      <c r="L587" s="44"/>
      <c r="M587" s="224" t="s">
        <v>19</v>
      </c>
      <c r="N587" s="225" t="s">
        <v>43</v>
      </c>
      <c r="O587" s="80"/>
      <c r="P587" s="226">
        <f>O587*H587</f>
        <v>0</v>
      </c>
      <c r="Q587" s="226">
        <v>2.2563399999999998</v>
      </c>
      <c r="R587" s="226">
        <f>Q587*H587</f>
        <v>5.3272187400000002</v>
      </c>
      <c r="S587" s="226">
        <v>0</v>
      </c>
      <c r="T587" s="227">
        <f>S587*H587</f>
        <v>0</v>
      </c>
      <c r="AR587" s="18" t="s">
        <v>243</v>
      </c>
      <c r="AT587" s="18" t="s">
        <v>238</v>
      </c>
      <c r="AU587" s="18" t="s">
        <v>81</v>
      </c>
      <c r="AY587" s="18" t="s">
        <v>236</v>
      </c>
      <c r="BE587" s="228">
        <f>IF(N587="základní",J587,0)</f>
        <v>0</v>
      </c>
      <c r="BF587" s="228">
        <f>IF(N587="snížená",J587,0)</f>
        <v>0</v>
      </c>
      <c r="BG587" s="228">
        <f>IF(N587="zákl. přenesená",J587,0)</f>
        <v>0</v>
      </c>
      <c r="BH587" s="228">
        <f>IF(N587="sníž. přenesená",J587,0)</f>
        <v>0</v>
      </c>
      <c r="BI587" s="228">
        <f>IF(N587="nulová",J587,0)</f>
        <v>0</v>
      </c>
      <c r="BJ587" s="18" t="s">
        <v>79</v>
      </c>
      <c r="BK587" s="228">
        <f>ROUND(I587*H587,2)</f>
        <v>0</v>
      </c>
      <c r="BL587" s="18" t="s">
        <v>243</v>
      </c>
      <c r="BM587" s="18" t="s">
        <v>4096</v>
      </c>
    </row>
    <row r="588" s="1" customFormat="1">
      <c r="B588" s="39"/>
      <c r="C588" s="40"/>
      <c r="D588" s="229" t="s">
        <v>245</v>
      </c>
      <c r="E588" s="40"/>
      <c r="F588" s="230" t="s">
        <v>4097</v>
      </c>
      <c r="G588" s="40"/>
      <c r="H588" s="40"/>
      <c r="I588" s="144"/>
      <c r="J588" s="40"/>
      <c r="K588" s="40"/>
      <c r="L588" s="44"/>
      <c r="M588" s="231"/>
      <c r="N588" s="80"/>
      <c r="O588" s="80"/>
      <c r="P588" s="80"/>
      <c r="Q588" s="80"/>
      <c r="R588" s="80"/>
      <c r="S588" s="80"/>
      <c r="T588" s="81"/>
      <c r="AT588" s="18" t="s">
        <v>245</v>
      </c>
      <c r="AU588" s="18" t="s">
        <v>81</v>
      </c>
    </row>
    <row r="589" s="13" customFormat="1">
      <c r="B589" s="250"/>
      <c r="C589" s="251"/>
      <c r="D589" s="229" t="s">
        <v>249</v>
      </c>
      <c r="E589" s="252" t="s">
        <v>19</v>
      </c>
      <c r="F589" s="253" t="s">
        <v>3910</v>
      </c>
      <c r="G589" s="251"/>
      <c r="H589" s="252" t="s">
        <v>19</v>
      </c>
      <c r="I589" s="254"/>
      <c r="J589" s="251"/>
      <c r="K589" s="251"/>
      <c r="L589" s="255"/>
      <c r="M589" s="256"/>
      <c r="N589" s="257"/>
      <c r="O589" s="257"/>
      <c r="P589" s="257"/>
      <c r="Q589" s="257"/>
      <c r="R589" s="257"/>
      <c r="S589" s="257"/>
      <c r="T589" s="258"/>
      <c r="AT589" s="259" t="s">
        <v>249</v>
      </c>
      <c r="AU589" s="259" t="s">
        <v>81</v>
      </c>
      <c r="AV589" s="13" t="s">
        <v>79</v>
      </c>
      <c r="AW589" s="13" t="s">
        <v>33</v>
      </c>
      <c r="AX589" s="13" t="s">
        <v>72</v>
      </c>
      <c r="AY589" s="259" t="s">
        <v>236</v>
      </c>
    </row>
    <row r="590" s="12" customFormat="1">
      <c r="B590" s="233"/>
      <c r="C590" s="234"/>
      <c r="D590" s="229" t="s">
        <v>249</v>
      </c>
      <c r="E590" s="235" t="s">
        <v>19</v>
      </c>
      <c r="F590" s="236" t="s">
        <v>4098</v>
      </c>
      <c r="G590" s="234"/>
      <c r="H590" s="237">
        <v>0.505</v>
      </c>
      <c r="I590" s="238"/>
      <c r="J590" s="234"/>
      <c r="K590" s="234"/>
      <c r="L590" s="239"/>
      <c r="M590" s="240"/>
      <c r="N590" s="241"/>
      <c r="O590" s="241"/>
      <c r="P590" s="241"/>
      <c r="Q590" s="241"/>
      <c r="R590" s="241"/>
      <c r="S590" s="241"/>
      <c r="T590" s="242"/>
      <c r="AT590" s="243" t="s">
        <v>249</v>
      </c>
      <c r="AU590" s="243" t="s">
        <v>81</v>
      </c>
      <c r="AV590" s="12" t="s">
        <v>81</v>
      </c>
      <c r="AW590" s="12" t="s">
        <v>33</v>
      </c>
      <c r="AX590" s="12" t="s">
        <v>72</v>
      </c>
      <c r="AY590" s="243" t="s">
        <v>236</v>
      </c>
    </row>
    <row r="591" s="13" customFormat="1">
      <c r="B591" s="250"/>
      <c r="C591" s="251"/>
      <c r="D591" s="229" t="s">
        <v>249</v>
      </c>
      <c r="E591" s="252" t="s">
        <v>19</v>
      </c>
      <c r="F591" s="253" t="s">
        <v>4099</v>
      </c>
      <c r="G591" s="251"/>
      <c r="H591" s="252" t="s">
        <v>19</v>
      </c>
      <c r="I591" s="254"/>
      <c r="J591" s="251"/>
      <c r="K591" s="251"/>
      <c r="L591" s="255"/>
      <c r="M591" s="256"/>
      <c r="N591" s="257"/>
      <c r="O591" s="257"/>
      <c r="P591" s="257"/>
      <c r="Q591" s="257"/>
      <c r="R591" s="257"/>
      <c r="S591" s="257"/>
      <c r="T591" s="258"/>
      <c r="AT591" s="259" t="s">
        <v>249</v>
      </c>
      <c r="AU591" s="259" t="s">
        <v>81</v>
      </c>
      <c r="AV591" s="13" t="s">
        <v>79</v>
      </c>
      <c r="AW591" s="13" t="s">
        <v>33</v>
      </c>
      <c r="AX591" s="13" t="s">
        <v>72</v>
      </c>
      <c r="AY591" s="259" t="s">
        <v>236</v>
      </c>
    </row>
    <row r="592" s="12" customFormat="1">
      <c r="B592" s="233"/>
      <c r="C592" s="234"/>
      <c r="D592" s="229" t="s">
        <v>249</v>
      </c>
      <c r="E592" s="235" t="s">
        <v>19</v>
      </c>
      <c r="F592" s="236" t="s">
        <v>4100</v>
      </c>
      <c r="G592" s="234"/>
      <c r="H592" s="237">
        <v>1.8560000000000001</v>
      </c>
      <c r="I592" s="238"/>
      <c r="J592" s="234"/>
      <c r="K592" s="234"/>
      <c r="L592" s="239"/>
      <c r="M592" s="240"/>
      <c r="N592" s="241"/>
      <c r="O592" s="241"/>
      <c r="P592" s="241"/>
      <c r="Q592" s="241"/>
      <c r="R592" s="241"/>
      <c r="S592" s="241"/>
      <c r="T592" s="242"/>
      <c r="AT592" s="243" t="s">
        <v>249</v>
      </c>
      <c r="AU592" s="243" t="s">
        <v>81</v>
      </c>
      <c r="AV592" s="12" t="s">
        <v>81</v>
      </c>
      <c r="AW592" s="12" t="s">
        <v>33</v>
      </c>
      <c r="AX592" s="12" t="s">
        <v>72</v>
      </c>
      <c r="AY592" s="243" t="s">
        <v>236</v>
      </c>
    </row>
    <row r="593" s="1" customFormat="1" ht="16.5" customHeight="1">
      <c r="B593" s="39"/>
      <c r="C593" s="217" t="s">
        <v>2783</v>
      </c>
      <c r="D593" s="217" t="s">
        <v>238</v>
      </c>
      <c r="E593" s="218" t="s">
        <v>4101</v>
      </c>
      <c r="F593" s="219" t="s">
        <v>4102</v>
      </c>
      <c r="G593" s="220" t="s">
        <v>318</v>
      </c>
      <c r="H593" s="221">
        <v>40.600000000000001</v>
      </c>
      <c r="I593" s="222"/>
      <c r="J593" s="223">
        <f>ROUND(I593*H593,2)</f>
        <v>0</v>
      </c>
      <c r="K593" s="219" t="s">
        <v>242</v>
      </c>
      <c r="L593" s="44"/>
      <c r="M593" s="224" t="s">
        <v>19</v>
      </c>
      <c r="N593" s="225" t="s">
        <v>43</v>
      </c>
      <c r="O593" s="80"/>
      <c r="P593" s="226">
        <f>O593*H593</f>
        <v>0</v>
      </c>
      <c r="Q593" s="226">
        <v>0</v>
      </c>
      <c r="R593" s="226">
        <f>Q593*H593</f>
        <v>0</v>
      </c>
      <c r="S593" s="226">
        <v>0</v>
      </c>
      <c r="T593" s="227">
        <f>S593*H593</f>
        <v>0</v>
      </c>
      <c r="AR593" s="18" t="s">
        <v>243</v>
      </c>
      <c r="AT593" s="18" t="s">
        <v>238</v>
      </c>
      <c r="AU593" s="18" t="s">
        <v>81</v>
      </c>
      <c r="AY593" s="18" t="s">
        <v>236</v>
      </c>
      <c r="BE593" s="228">
        <f>IF(N593="základní",J593,0)</f>
        <v>0</v>
      </c>
      <c r="BF593" s="228">
        <f>IF(N593="snížená",J593,0)</f>
        <v>0</v>
      </c>
      <c r="BG593" s="228">
        <f>IF(N593="zákl. přenesená",J593,0)</f>
        <v>0</v>
      </c>
      <c r="BH593" s="228">
        <f>IF(N593="sníž. přenesená",J593,0)</f>
        <v>0</v>
      </c>
      <c r="BI593" s="228">
        <f>IF(N593="nulová",J593,0)</f>
        <v>0</v>
      </c>
      <c r="BJ593" s="18" t="s">
        <v>79</v>
      </c>
      <c r="BK593" s="228">
        <f>ROUND(I593*H593,2)</f>
        <v>0</v>
      </c>
      <c r="BL593" s="18" t="s">
        <v>243</v>
      </c>
      <c r="BM593" s="18" t="s">
        <v>4103</v>
      </c>
    </row>
    <row r="594" s="1" customFormat="1">
      <c r="B594" s="39"/>
      <c r="C594" s="40"/>
      <c r="D594" s="229" t="s">
        <v>245</v>
      </c>
      <c r="E594" s="40"/>
      <c r="F594" s="230" t="s">
        <v>4104</v>
      </c>
      <c r="G594" s="40"/>
      <c r="H594" s="40"/>
      <c r="I594" s="144"/>
      <c r="J594" s="40"/>
      <c r="K594" s="40"/>
      <c r="L594" s="44"/>
      <c r="M594" s="231"/>
      <c r="N594" s="80"/>
      <c r="O594" s="80"/>
      <c r="P594" s="80"/>
      <c r="Q594" s="80"/>
      <c r="R594" s="80"/>
      <c r="S594" s="80"/>
      <c r="T594" s="81"/>
      <c r="AT594" s="18" t="s">
        <v>245</v>
      </c>
      <c r="AU594" s="18" t="s">
        <v>81</v>
      </c>
    </row>
    <row r="595" s="1" customFormat="1">
      <c r="B595" s="39"/>
      <c r="C595" s="40"/>
      <c r="D595" s="229" t="s">
        <v>247</v>
      </c>
      <c r="E595" s="40"/>
      <c r="F595" s="232" t="s">
        <v>4105</v>
      </c>
      <c r="G595" s="40"/>
      <c r="H595" s="40"/>
      <c r="I595" s="144"/>
      <c r="J595" s="40"/>
      <c r="K595" s="40"/>
      <c r="L595" s="44"/>
      <c r="M595" s="231"/>
      <c r="N595" s="80"/>
      <c r="O595" s="80"/>
      <c r="P595" s="80"/>
      <c r="Q595" s="80"/>
      <c r="R595" s="80"/>
      <c r="S595" s="80"/>
      <c r="T595" s="81"/>
      <c r="AT595" s="18" t="s">
        <v>247</v>
      </c>
      <c r="AU595" s="18" t="s">
        <v>81</v>
      </c>
    </row>
    <row r="596" s="13" customFormat="1">
      <c r="B596" s="250"/>
      <c r="C596" s="251"/>
      <c r="D596" s="229" t="s">
        <v>249</v>
      </c>
      <c r="E596" s="252" t="s">
        <v>19</v>
      </c>
      <c r="F596" s="253" t="s">
        <v>3590</v>
      </c>
      <c r="G596" s="251"/>
      <c r="H596" s="252" t="s">
        <v>19</v>
      </c>
      <c r="I596" s="254"/>
      <c r="J596" s="251"/>
      <c r="K596" s="251"/>
      <c r="L596" s="255"/>
      <c r="M596" s="256"/>
      <c r="N596" s="257"/>
      <c r="O596" s="257"/>
      <c r="P596" s="257"/>
      <c r="Q596" s="257"/>
      <c r="R596" s="257"/>
      <c r="S596" s="257"/>
      <c r="T596" s="258"/>
      <c r="AT596" s="259" t="s">
        <v>249</v>
      </c>
      <c r="AU596" s="259" t="s">
        <v>81</v>
      </c>
      <c r="AV596" s="13" t="s">
        <v>79</v>
      </c>
      <c r="AW596" s="13" t="s">
        <v>33</v>
      </c>
      <c r="AX596" s="13" t="s">
        <v>72</v>
      </c>
      <c r="AY596" s="259" t="s">
        <v>236</v>
      </c>
    </row>
    <row r="597" s="12" customFormat="1">
      <c r="B597" s="233"/>
      <c r="C597" s="234"/>
      <c r="D597" s="229" t="s">
        <v>249</v>
      </c>
      <c r="E597" s="235" t="s">
        <v>19</v>
      </c>
      <c r="F597" s="236" t="s">
        <v>4106</v>
      </c>
      <c r="G597" s="234"/>
      <c r="H597" s="237">
        <v>15.5</v>
      </c>
      <c r="I597" s="238"/>
      <c r="J597" s="234"/>
      <c r="K597" s="234"/>
      <c r="L597" s="239"/>
      <c r="M597" s="240"/>
      <c r="N597" s="241"/>
      <c r="O597" s="241"/>
      <c r="P597" s="241"/>
      <c r="Q597" s="241"/>
      <c r="R597" s="241"/>
      <c r="S597" s="241"/>
      <c r="T597" s="242"/>
      <c r="AT597" s="243" t="s">
        <v>249</v>
      </c>
      <c r="AU597" s="243" t="s">
        <v>81</v>
      </c>
      <c r="AV597" s="12" t="s">
        <v>81</v>
      </c>
      <c r="AW597" s="12" t="s">
        <v>33</v>
      </c>
      <c r="AX597" s="12" t="s">
        <v>72</v>
      </c>
      <c r="AY597" s="243" t="s">
        <v>236</v>
      </c>
    </row>
    <row r="598" s="13" customFormat="1">
      <c r="B598" s="250"/>
      <c r="C598" s="251"/>
      <c r="D598" s="229" t="s">
        <v>249</v>
      </c>
      <c r="E598" s="252" t="s">
        <v>19</v>
      </c>
      <c r="F598" s="253" t="s">
        <v>3592</v>
      </c>
      <c r="G598" s="251"/>
      <c r="H598" s="252" t="s">
        <v>19</v>
      </c>
      <c r="I598" s="254"/>
      <c r="J598" s="251"/>
      <c r="K598" s="251"/>
      <c r="L598" s="255"/>
      <c r="M598" s="256"/>
      <c r="N598" s="257"/>
      <c r="O598" s="257"/>
      <c r="P598" s="257"/>
      <c r="Q598" s="257"/>
      <c r="R598" s="257"/>
      <c r="S598" s="257"/>
      <c r="T598" s="258"/>
      <c r="AT598" s="259" t="s">
        <v>249</v>
      </c>
      <c r="AU598" s="259" t="s">
        <v>81</v>
      </c>
      <c r="AV598" s="13" t="s">
        <v>79</v>
      </c>
      <c r="AW598" s="13" t="s">
        <v>33</v>
      </c>
      <c r="AX598" s="13" t="s">
        <v>72</v>
      </c>
      <c r="AY598" s="259" t="s">
        <v>236</v>
      </c>
    </row>
    <row r="599" s="12" customFormat="1">
      <c r="B599" s="233"/>
      <c r="C599" s="234"/>
      <c r="D599" s="229" t="s">
        <v>249</v>
      </c>
      <c r="E599" s="235" t="s">
        <v>19</v>
      </c>
      <c r="F599" s="236" t="s">
        <v>4107</v>
      </c>
      <c r="G599" s="234"/>
      <c r="H599" s="237">
        <v>25.100000000000001</v>
      </c>
      <c r="I599" s="238"/>
      <c r="J599" s="234"/>
      <c r="K599" s="234"/>
      <c r="L599" s="239"/>
      <c r="M599" s="240"/>
      <c r="N599" s="241"/>
      <c r="O599" s="241"/>
      <c r="P599" s="241"/>
      <c r="Q599" s="241"/>
      <c r="R599" s="241"/>
      <c r="S599" s="241"/>
      <c r="T599" s="242"/>
      <c r="AT599" s="243" t="s">
        <v>249</v>
      </c>
      <c r="AU599" s="243" t="s">
        <v>81</v>
      </c>
      <c r="AV599" s="12" t="s">
        <v>81</v>
      </c>
      <c r="AW599" s="12" t="s">
        <v>33</v>
      </c>
      <c r="AX599" s="12" t="s">
        <v>72</v>
      </c>
      <c r="AY599" s="243" t="s">
        <v>236</v>
      </c>
    </row>
    <row r="600" s="1" customFormat="1" ht="16.5" customHeight="1">
      <c r="B600" s="39"/>
      <c r="C600" s="217" t="s">
        <v>1200</v>
      </c>
      <c r="D600" s="217" t="s">
        <v>238</v>
      </c>
      <c r="E600" s="218" t="s">
        <v>4108</v>
      </c>
      <c r="F600" s="219" t="s">
        <v>4109</v>
      </c>
      <c r="G600" s="220" t="s">
        <v>318</v>
      </c>
      <c r="H600" s="221">
        <v>40.600000000000001</v>
      </c>
      <c r="I600" s="222"/>
      <c r="J600" s="223">
        <f>ROUND(I600*H600,2)</f>
        <v>0</v>
      </c>
      <c r="K600" s="219" t="s">
        <v>242</v>
      </c>
      <c r="L600" s="44"/>
      <c r="M600" s="224" t="s">
        <v>19</v>
      </c>
      <c r="N600" s="225" t="s">
        <v>43</v>
      </c>
      <c r="O600" s="80"/>
      <c r="P600" s="226">
        <f>O600*H600</f>
        <v>0</v>
      </c>
      <c r="Q600" s="226">
        <v>9.0000000000000006E-05</v>
      </c>
      <c r="R600" s="226">
        <f>Q600*H600</f>
        <v>0.0036540000000000006</v>
      </c>
      <c r="S600" s="226">
        <v>0</v>
      </c>
      <c r="T600" s="227">
        <f>S600*H600</f>
        <v>0</v>
      </c>
      <c r="AR600" s="18" t="s">
        <v>243</v>
      </c>
      <c r="AT600" s="18" t="s">
        <v>238</v>
      </c>
      <c r="AU600" s="18" t="s">
        <v>81</v>
      </c>
      <c r="AY600" s="18" t="s">
        <v>236</v>
      </c>
      <c r="BE600" s="228">
        <f>IF(N600="základní",J600,0)</f>
        <v>0</v>
      </c>
      <c r="BF600" s="228">
        <f>IF(N600="snížená",J600,0)</f>
        <v>0</v>
      </c>
      <c r="BG600" s="228">
        <f>IF(N600="zákl. přenesená",J600,0)</f>
        <v>0</v>
      </c>
      <c r="BH600" s="228">
        <f>IF(N600="sníž. přenesená",J600,0)</f>
        <v>0</v>
      </c>
      <c r="BI600" s="228">
        <f>IF(N600="nulová",J600,0)</f>
        <v>0</v>
      </c>
      <c r="BJ600" s="18" t="s">
        <v>79</v>
      </c>
      <c r="BK600" s="228">
        <f>ROUND(I600*H600,2)</f>
        <v>0</v>
      </c>
      <c r="BL600" s="18" t="s">
        <v>243</v>
      </c>
      <c r="BM600" s="18" t="s">
        <v>4110</v>
      </c>
    </row>
    <row r="601" s="1" customFormat="1">
      <c r="B601" s="39"/>
      <c r="C601" s="40"/>
      <c r="D601" s="229" t="s">
        <v>245</v>
      </c>
      <c r="E601" s="40"/>
      <c r="F601" s="230" t="s">
        <v>4111</v>
      </c>
      <c r="G601" s="40"/>
      <c r="H601" s="40"/>
      <c r="I601" s="144"/>
      <c r="J601" s="40"/>
      <c r="K601" s="40"/>
      <c r="L601" s="44"/>
      <c r="M601" s="231"/>
      <c r="N601" s="80"/>
      <c r="O601" s="80"/>
      <c r="P601" s="80"/>
      <c r="Q601" s="80"/>
      <c r="R601" s="80"/>
      <c r="S601" s="80"/>
      <c r="T601" s="81"/>
      <c r="AT601" s="18" t="s">
        <v>245</v>
      </c>
      <c r="AU601" s="18" t="s">
        <v>81</v>
      </c>
    </row>
    <row r="602" s="1" customFormat="1">
      <c r="B602" s="39"/>
      <c r="C602" s="40"/>
      <c r="D602" s="229" t="s">
        <v>247</v>
      </c>
      <c r="E602" s="40"/>
      <c r="F602" s="232" t="s">
        <v>4112</v>
      </c>
      <c r="G602" s="40"/>
      <c r="H602" s="40"/>
      <c r="I602" s="144"/>
      <c r="J602" s="40"/>
      <c r="K602" s="40"/>
      <c r="L602" s="44"/>
      <c r="M602" s="231"/>
      <c r="N602" s="80"/>
      <c r="O602" s="80"/>
      <c r="P602" s="80"/>
      <c r="Q602" s="80"/>
      <c r="R602" s="80"/>
      <c r="S602" s="80"/>
      <c r="T602" s="81"/>
      <c r="AT602" s="18" t="s">
        <v>247</v>
      </c>
      <c r="AU602" s="18" t="s">
        <v>81</v>
      </c>
    </row>
    <row r="603" s="13" customFormat="1">
      <c r="B603" s="250"/>
      <c r="C603" s="251"/>
      <c r="D603" s="229" t="s">
        <v>249</v>
      </c>
      <c r="E603" s="252" t="s">
        <v>19</v>
      </c>
      <c r="F603" s="253" t="s">
        <v>3590</v>
      </c>
      <c r="G603" s="251"/>
      <c r="H603" s="252" t="s">
        <v>19</v>
      </c>
      <c r="I603" s="254"/>
      <c r="J603" s="251"/>
      <c r="K603" s="251"/>
      <c r="L603" s="255"/>
      <c r="M603" s="256"/>
      <c r="N603" s="257"/>
      <c r="O603" s="257"/>
      <c r="P603" s="257"/>
      <c r="Q603" s="257"/>
      <c r="R603" s="257"/>
      <c r="S603" s="257"/>
      <c r="T603" s="258"/>
      <c r="AT603" s="259" t="s">
        <v>249</v>
      </c>
      <c r="AU603" s="259" t="s">
        <v>81</v>
      </c>
      <c r="AV603" s="13" t="s">
        <v>79</v>
      </c>
      <c r="AW603" s="13" t="s">
        <v>33</v>
      </c>
      <c r="AX603" s="13" t="s">
        <v>72</v>
      </c>
      <c r="AY603" s="259" t="s">
        <v>236</v>
      </c>
    </row>
    <row r="604" s="12" customFormat="1">
      <c r="B604" s="233"/>
      <c r="C604" s="234"/>
      <c r="D604" s="229" t="s">
        <v>249</v>
      </c>
      <c r="E604" s="235" t="s">
        <v>19</v>
      </c>
      <c r="F604" s="236" t="s">
        <v>4106</v>
      </c>
      <c r="G604" s="234"/>
      <c r="H604" s="237">
        <v>15.5</v>
      </c>
      <c r="I604" s="238"/>
      <c r="J604" s="234"/>
      <c r="K604" s="234"/>
      <c r="L604" s="239"/>
      <c r="M604" s="240"/>
      <c r="N604" s="241"/>
      <c r="O604" s="241"/>
      <c r="P604" s="241"/>
      <c r="Q604" s="241"/>
      <c r="R604" s="241"/>
      <c r="S604" s="241"/>
      <c r="T604" s="242"/>
      <c r="AT604" s="243" t="s">
        <v>249</v>
      </c>
      <c r="AU604" s="243" t="s">
        <v>81</v>
      </c>
      <c r="AV604" s="12" t="s">
        <v>81</v>
      </c>
      <c r="AW604" s="12" t="s">
        <v>33</v>
      </c>
      <c r="AX604" s="12" t="s">
        <v>72</v>
      </c>
      <c r="AY604" s="243" t="s">
        <v>236</v>
      </c>
    </row>
    <row r="605" s="13" customFormat="1">
      <c r="B605" s="250"/>
      <c r="C605" s="251"/>
      <c r="D605" s="229" t="s">
        <v>249</v>
      </c>
      <c r="E605" s="252" t="s">
        <v>19</v>
      </c>
      <c r="F605" s="253" t="s">
        <v>3592</v>
      </c>
      <c r="G605" s="251"/>
      <c r="H605" s="252" t="s">
        <v>19</v>
      </c>
      <c r="I605" s="254"/>
      <c r="J605" s="251"/>
      <c r="K605" s="251"/>
      <c r="L605" s="255"/>
      <c r="M605" s="256"/>
      <c r="N605" s="257"/>
      <c r="O605" s="257"/>
      <c r="P605" s="257"/>
      <c r="Q605" s="257"/>
      <c r="R605" s="257"/>
      <c r="S605" s="257"/>
      <c r="T605" s="258"/>
      <c r="AT605" s="259" t="s">
        <v>249</v>
      </c>
      <c r="AU605" s="259" t="s">
        <v>81</v>
      </c>
      <c r="AV605" s="13" t="s">
        <v>79</v>
      </c>
      <c r="AW605" s="13" t="s">
        <v>33</v>
      </c>
      <c r="AX605" s="13" t="s">
        <v>72</v>
      </c>
      <c r="AY605" s="259" t="s">
        <v>236</v>
      </c>
    </row>
    <row r="606" s="12" customFormat="1">
      <c r="B606" s="233"/>
      <c r="C606" s="234"/>
      <c r="D606" s="229" t="s">
        <v>249</v>
      </c>
      <c r="E606" s="235" t="s">
        <v>19</v>
      </c>
      <c r="F606" s="236" t="s">
        <v>4107</v>
      </c>
      <c r="G606" s="234"/>
      <c r="H606" s="237">
        <v>25.100000000000001</v>
      </c>
      <c r="I606" s="238"/>
      <c r="J606" s="234"/>
      <c r="K606" s="234"/>
      <c r="L606" s="239"/>
      <c r="M606" s="240"/>
      <c r="N606" s="241"/>
      <c r="O606" s="241"/>
      <c r="P606" s="241"/>
      <c r="Q606" s="241"/>
      <c r="R606" s="241"/>
      <c r="S606" s="241"/>
      <c r="T606" s="242"/>
      <c r="AT606" s="243" t="s">
        <v>249</v>
      </c>
      <c r="AU606" s="243" t="s">
        <v>81</v>
      </c>
      <c r="AV606" s="12" t="s">
        <v>81</v>
      </c>
      <c r="AW606" s="12" t="s">
        <v>33</v>
      </c>
      <c r="AX606" s="12" t="s">
        <v>72</v>
      </c>
      <c r="AY606" s="243" t="s">
        <v>236</v>
      </c>
    </row>
    <row r="607" s="1" customFormat="1" ht="16.5" customHeight="1">
      <c r="B607" s="39"/>
      <c r="C607" s="217" t="s">
        <v>2803</v>
      </c>
      <c r="D607" s="217" t="s">
        <v>238</v>
      </c>
      <c r="E607" s="218" t="s">
        <v>4113</v>
      </c>
      <c r="F607" s="219" t="s">
        <v>4114</v>
      </c>
      <c r="G607" s="220" t="s">
        <v>318</v>
      </c>
      <c r="H607" s="221">
        <v>10.6</v>
      </c>
      <c r="I607" s="222"/>
      <c r="J607" s="223">
        <f>ROUND(I607*H607,2)</f>
        <v>0</v>
      </c>
      <c r="K607" s="219" t="s">
        <v>19</v>
      </c>
      <c r="L607" s="44"/>
      <c r="M607" s="224" t="s">
        <v>19</v>
      </c>
      <c r="N607" s="225" t="s">
        <v>43</v>
      </c>
      <c r="O607" s="80"/>
      <c r="P607" s="226">
        <f>O607*H607</f>
        <v>0</v>
      </c>
      <c r="Q607" s="226">
        <v>0.00034000000000000002</v>
      </c>
      <c r="R607" s="226">
        <f>Q607*H607</f>
        <v>0.003604</v>
      </c>
      <c r="S607" s="226">
        <v>0</v>
      </c>
      <c r="T607" s="227">
        <f>S607*H607</f>
        <v>0</v>
      </c>
      <c r="AR607" s="18" t="s">
        <v>243</v>
      </c>
      <c r="AT607" s="18" t="s">
        <v>238</v>
      </c>
      <c r="AU607" s="18" t="s">
        <v>81</v>
      </c>
      <c r="AY607" s="18" t="s">
        <v>236</v>
      </c>
      <c r="BE607" s="228">
        <f>IF(N607="základní",J607,0)</f>
        <v>0</v>
      </c>
      <c r="BF607" s="228">
        <f>IF(N607="snížená",J607,0)</f>
        <v>0</v>
      </c>
      <c r="BG607" s="228">
        <f>IF(N607="zákl. přenesená",J607,0)</f>
        <v>0</v>
      </c>
      <c r="BH607" s="228">
        <f>IF(N607="sníž. přenesená",J607,0)</f>
        <v>0</v>
      </c>
      <c r="BI607" s="228">
        <f>IF(N607="nulová",J607,0)</f>
        <v>0</v>
      </c>
      <c r="BJ607" s="18" t="s">
        <v>79</v>
      </c>
      <c r="BK607" s="228">
        <f>ROUND(I607*H607,2)</f>
        <v>0</v>
      </c>
      <c r="BL607" s="18" t="s">
        <v>243</v>
      </c>
      <c r="BM607" s="18" t="s">
        <v>4115</v>
      </c>
    </row>
    <row r="608" s="1" customFormat="1">
      <c r="B608" s="39"/>
      <c r="C608" s="40"/>
      <c r="D608" s="229" t="s">
        <v>245</v>
      </c>
      <c r="E608" s="40"/>
      <c r="F608" s="230" t="s">
        <v>4116</v>
      </c>
      <c r="G608" s="40"/>
      <c r="H608" s="40"/>
      <c r="I608" s="144"/>
      <c r="J608" s="40"/>
      <c r="K608" s="40"/>
      <c r="L608" s="44"/>
      <c r="M608" s="231"/>
      <c r="N608" s="80"/>
      <c r="O608" s="80"/>
      <c r="P608" s="80"/>
      <c r="Q608" s="80"/>
      <c r="R608" s="80"/>
      <c r="S608" s="80"/>
      <c r="T608" s="81"/>
      <c r="AT608" s="18" t="s">
        <v>245</v>
      </c>
      <c r="AU608" s="18" t="s">
        <v>81</v>
      </c>
    </row>
    <row r="609" s="1" customFormat="1">
      <c r="B609" s="39"/>
      <c r="C609" s="40"/>
      <c r="D609" s="229" t="s">
        <v>247</v>
      </c>
      <c r="E609" s="40"/>
      <c r="F609" s="232" t="s">
        <v>4117</v>
      </c>
      <c r="G609" s="40"/>
      <c r="H609" s="40"/>
      <c r="I609" s="144"/>
      <c r="J609" s="40"/>
      <c r="K609" s="40"/>
      <c r="L609" s="44"/>
      <c r="M609" s="231"/>
      <c r="N609" s="80"/>
      <c r="O609" s="80"/>
      <c r="P609" s="80"/>
      <c r="Q609" s="80"/>
      <c r="R609" s="80"/>
      <c r="S609" s="80"/>
      <c r="T609" s="81"/>
      <c r="AT609" s="18" t="s">
        <v>247</v>
      </c>
      <c r="AU609" s="18" t="s">
        <v>81</v>
      </c>
    </row>
    <row r="610" s="12" customFormat="1">
      <c r="B610" s="233"/>
      <c r="C610" s="234"/>
      <c r="D610" s="229" t="s">
        <v>249</v>
      </c>
      <c r="E610" s="235" t="s">
        <v>19</v>
      </c>
      <c r="F610" s="236" t="s">
        <v>4118</v>
      </c>
      <c r="G610" s="234"/>
      <c r="H610" s="237">
        <v>10.6</v>
      </c>
      <c r="I610" s="238"/>
      <c r="J610" s="234"/>
      <c r="K610" s="234"/>
      <c r="L610" s="239"/>
      <c r="M610" s="240"/>
      <c r="N610" s="241"/>
      <c r="O610" s="241"/>
      <c r="P610" s="241"/>
      <c r="Q610" s="241"/>
      <c r="R610" s="241"/>
      <c r="S610" s="241"/>
      <c r="T610" s="242"/>
      <c r="AT610" s="243" t="s">
        <v>249</v>
      </c>
      <c r="AU610" s="243" t="s">
        <v>81</v>
      </c>
      <c r="AV610" s="12" t="s">
        <v>81</v>
      </c>
      <c r="AW610" s="12" t="s">
        <v>33</v>
      </c>
      <c r="AX610" s="12" t="s">
        <v>72</v>
      </c>
      <c r="AY610" s="243" t="s">
        <v>236</v>
      </c>
    </row>
    <row r="611" s="1" customFormat="1" ht="16.5" customHeight="1">
      <c r="B611" s="39"/>
      <c r="C611" s="217" t="s">
        <v>1203</v>
      </c>
      <c r="D611" s="217" t="s">
        <v>238</v>
      </c>
      <c r="E611" s="218" t="s">
        <v>4119</v>
      </c>
      <c r="F611" s="219" t="s">
        <v>4120</v>
      </c>
      <c r="G611" s="220" t="s">
        <v>264</v>
      </c>
      <c r="H611" s="221">
        <v>2.02</v>
      </c>
      <c r="I611" s="222"/>
      <c r="J611" s="223">
        <f>ROUND(I611*H611,2)</f>
        <v>0</v>
      </c>
      <c r="K611" s="219" t="s">
        <v>242</v>
      </c>
      <c r="L611" s="44"/>
      <c r="M611" s="224" t="s">
        <v>19</v>
      </c>
      <c r="N611" s="225" t="s">
        <v>43</v>
      </c>
      <c r="O611" s="80"/>
      <c r="P611" s="226">
        <f>O611*H611</f>
        <v>0</v>
      </c>
      <c r="Q611" s="226">
        <v>0.00046999999999999999</v>
      </c>
      <c r="R611" s="226">
        <f>Q611*H611</f>
        <v>0.00094939999999999998</v>
      </c>
      <c r="S611" s="226">
        <v>0</v>
      </c>
      <c r="T611" s="227">
        <f>S611*H611</f>
        <v>0</v>
      </c>
      <c r="AR611" s="18" t="s">
        <v>243</v>
      </c>
      <c r="AT611" s="18" t="s">
        <v>238</v>
      </c>
      <c r="AU611" s="18" t="s">
        <v>81</v>
      </c>
      <c r="AY611" s="18" t="s">
        <v>236</v>
      </c>
      <c r="BE611" s="228">
        <f>IF(N611="základní",J611,0)</f>
        <v>0</v>
      </c>
      <c r="BF611" s="228">
        <f>IF(N611="snížená",J611,0)</f>
        <v>0</v>
      </c>
      <c r="BG611" s="228">
        <f>IF(N611="zákl. přenesená",J611,0)</f>
        <v>0</v>
      </c>
      <c r="BH611" s="228">
        <f>IF(N611="sníž. přenesená",J611,0)</f>
        <v>0</v>
      </c>
      <c r="BI611" s="228">
        <f>IF(N611="nulová",J611,0)</f>
        <v>0</v>
      </c>
      <c r="BJ611" s="18" t="s">
        <v>79</v>
      </c>
      <c r="BK611" s="228">
        <f>ROUND(I611*H611,2)</f>
        <v>0</v>
      </c>
      <c r="BL611" s="18" t="s">
        <v>243</v>
      </c>
      <c r="BM611" s="18" t="s">
        <v>4121</v>
      </c>
    </row>
    <row r="612" s="1" customFormat="1">
      <c r="B612" s="39"/>
      <c r="C612" s="40"/>
      <c r="D612" s="229" t="s">
        <v>245</v>
      </c>
      <c r="E612" s="40"/>
      <c r="F612" s="230" t="s">
        <v>4122</v>
      </c>
      <c r="G612" s="40"/>
      <c r="H612" s="40"/>
      <c r="I612" s="144"/>
      <c r="J612" s="40"/>
      <c r="K612" s="40"/>
      <c r="L612" s="44"/>
      <c r="M612" s="231"/>
      <c r="N612" s="80"/>
      <c r="O612" s="80"/>
      <c r="P612" s="80"/>
      <c r="Q612" s="80"/>
      <c r="R612" s="80"/>
      <c r="S612" s="80"/>
      <c r="T612" s="81"/>
      <c r="AT612" s="18" t="s">
        <v>245</v>
      </c>
      <c r="AU612" s="18" t="s">
        <v>81</v>
      </c>
    </row>
    <row r="613" s="13" customFormat="1">
      <c r="B613" s="250"/>
      <c r="C613" s="251"/>
      <c r="D613" s="229" t="s">
        <v>249</v>
      </c>
      <c r="E613" s="252" t="s">
        <v>19</v>
      </c>
      <c r="F613" s="253" t="s">
        <v>3910</v>
      </c>
      <c r="G613" s="251"/>
      <c r="H613" s="252" t="s">
        <v>19</v>
      </c>
      <c r="I613" s="254"/>
      <c r="J613" s="251"/>
      <c r="K613" s="251"/>
      <c r="L613" s="255"/>
      <c r="M613" s="256"/>
      <c r="N613" s="257"/>
      <c r="O613" s="257"/>
      <c r="P613" s="257"/>
      <c r="Q613" s="257"/>
      <c r="R613" s="257"/>
      <c r="S613" s="257"/>
      <c r="T613" s="258"/>
      <c r="AT613" s="259" t="s">
        <v>249</v>
      </c>
      <c r="AU613" s="259" t="s">
        <v>81</v>
      </c>
      <c r="AV613" s="13" t="s">
        <v>79</v>
      </c>
      <c r="AW613" s="13" t="s">
        <v>33</v>
      </c>
      <c r="AX613" s="13" t="s">
        <v>72</v>
      </c>
      <c r="AY613" s="259" t="s">
        <v>236</v>
      </c>
    </row>
    <row r="614" s="12" customFormat="1">
      <c r="B614" s="233"/>
      <c r="C614" s="234"/>
      <c r="D614" s="229" t="s">
        <v>249</v>
      </c>
      <c r="E614" s="235" t="s">
        <v>19</v>
      </c>
      <c r="F614" s="236" t="s">
        <v>4123</v>
      </c>
      <c r="G614" s="234"/>
      <c r="H614" s="237">
        <v>2.02</v>
      </c>
      <c r="I614" s="238"/>
      <c r="J614" s="234"/>
      <c r="K614" s="234"/>
      <c r="L614" s="239"/>
      <c r="M614" s="240"/>
      <c r="N614" s="241"/>
      <c r="O614" s="241"/>
      <c r="P614" s="241"/>
      <c r="Q614" s="241"/>
      <c r="R614" s="241"/>
      <c r="S614" s="241"/>
      <c r="T614" s="242"/>
      <c r="AT614" s="243" t="s">
        <v>249</v>
      </c>
      <c r="AU614" s="243" t="s">
        <v>81</v>
      </c>
      <c r="AV614" s="12" t="s">
        <v>81</v>
      </c>
      <c r="AW614" s="12" t="s">
        <v>33</v>
      </c>
      <c r="AX614" s="12" t="s">
        <v>72</v>
      </c>
      <c r="AY614" s="243" t="s">
        <v>236</v>
      </c>
    </row>
    <row r="615" s="1" customFormat="1" ht="16.5" customHeight="1">
      <c r="B615" s="39"/>
      <c r="C615" s="217" t="s">
        <v>2812</v>
      </c>
      <c r="D615" s="217" t="s">
        <v>238</v>
      </c>
      <c r="E615" s="218" t="s">
        <v>4124</v>
      </c>
      <c r="F615" s="219" t="s">
        <v>4125</v>
      </c>
      <c r="G615" s="220" t="s">
        <v>318</v>
      </c>
      <c r="H615" s="221">
        <v>40.600000000000001</v>
      </c>
      <c r="I615" s="222"/>
      <c r="J615" s="223">
        <f>ROUND(I615*H615,2)</f>
        <v>0</v>
      </c>
      <c r="K615" s="219" t="s">
        <v>242</v>
      </c>
      <c r="L615" s="44"/>
      <c r="M615" s="224" t="s">
        <v>19</v>
      </c>
      <c r="N615" s="225" t="s">
        <v>43</v>
      </c>
      <c r="O615" s="80"/>
      <c r="P615" s="226">
        <f>O615*H615</f>
        <v>0</v>
      </c>
      <c r="Q615" s="226">
        <v>0</v>
      </c>
      <c r="R615" s="226">
        <f>Q615*H615</f>
        <v>0</v>
      </c>
      <c r="S615" s="226">
        <v>0</v>
      </c>
      <c r="T615" s="227">
        <f>S615*H615</f>
        <v>0</v>
      </c>
      <c r="AR615" s="18" t="s">
        <v>243</v>
      </c>
      <c r="AT615" s="18" t="s">
        <v>238</v>
      </c>
      <c r="AU615" s="18" t="s">
        <v>81</v>
      </c>
      <c r="AY615" s="18" t="s">
        <v>236</v>
      </c>
      <c r="BE615" s="228">
        <f>IF(N615="základní",J615,0)</f>
        <v>0</v>
      </c>
      <c r="BF615" s="228">
        <f>IF(N615="snížená",J615,0)</f>
        <v>0</v>
      </c>
      <c r="BG615" s="228">
        <f>IF(N615="zákl. přenesená",J615,0)</f>
        <v>0</v>
      </c>
      <c r="BH615" s="228">
        <f>IF(N615="sníž. přenesená",J615,0)</f>
        <v>0</v>
      </c>
      <c r="BI615" s="228">
        <f>IF(N615="nulová",J615,0)</f>
        <v>0</v>
      </c>
      <c r="BJ615" s="18" t="s">
        <v>79</v>
      </c>
      <c r="BK615" s="228">
        <f>ROUND(I615*H615,2)</f>
        <v>0</v>
      </c>
      <c r="BL615" s="18" t="s">
        <v>243</v>
      </c>
      <c r="BM615" s="18" t="s">
        <v>4126</v>
      </c>
    </row>
    <row r="616" s="1" customFormat="1">
      <c r="B616" s="39"/>
      <c r="C616" s="40"/>
      <c r="D616" s="229" t="s">
        <v>245</v>
      </c>
      <c r="E616" s="40"/>
      <c r="F616" s="230" t="s">
        <v>4127</v>
      </c>
      <c r="G616" s="40"/>
      <c r="H616" s="40"/>
      <c r="I616" s="144"/>
      <c r="J616" s="40"/>
      <c r="K616" s="40"/>
      <c r="L616" s="44"/>
      <c r="M616" s="231"/>
      <c r="N616" s="80"/>
      <c r="O616" s="80"/>
      <c r="P616" s="80"/>
      <c r="Q616" s="80"/>
      <c r="R616" s="80"/>
      <c r="S616" s="80"/>
      <c r="T616" s="81"/>
      <c r="AT616" s="18" t="s">
        <v>245</v>
      </c>
      <c r="AU616" s="18" t="s">
        <v>81</v>
      </c>
    </row>
    <row r="617" s="13" customFormat="1">
      <c r="B617" s="250"/>
      <c r="C617" s="251"/>
      <c r="D617" s="229" t="s">
        <v>249</v>
      </c>
      <c r="E617" s="252" t="s">
        <v>19</v>
      </c>
      <c r="F617" s="253" t="s">
        <v>3590</v>
      </c>
      <c r="G617" s="251"/>
      <c r="H617" s="252" t="s">
        <v>19</v>
      </c>
      <c r="I617" s="254"/>
      <c r="J617" s="251"/>
      <c r="K617" s="251"/>
      <c r="L617" s="255"/>
      <c r="M617" s="256"/>
      <c r="N617" s="257"/>
      <c r="O617" s="257"/>
      <c r="P617" s="257"/>
      <c r="Q617" s="257"/>
      <c r="R617" s="257"/>
      <c r="S617" s="257"/>
      <c r="T617" s="258"/>
      <c r="AT617" s="259" t="s">
        <v>249</v>
      </c>
      <c r="AU617" s="259" t="s">
        <v>81</v>
      </c>
      <c r="AV617" s="13" t="s">
        <v>79</v>
      </c>
      <c r="AW617" s="13" t="s">
        <v>33</v>
      </c>
      <c r="AX617" s="13" t="s">
        <v>72</v>
      </c>
      <c r="AY617" s="259" t="s">
        <v>236</v>
      </c>
    </row>
    <row r="618" s="12" customFormat="1">
      <c r="B618" s="233"/>
      <c r="C618" s="234"/>
      <c r="D618" s="229" t="s">
        <v>249</v>
      </c>
      <c r="E618" s="235" t="s">
        <v>19</v>
      </c>
      <c r="F618" s="236" t="s">
        <v>4128</v>
      </c>
      <c r="G618" s="234"/>
      <c r="H618" s="237">
        <v>15.5</v>
      </c>
      <c r="I618" s="238"/>
      <c r="J618" s="234"/>
      <c r="K618" s="234"/>
      <c r="L618" s="239"/>
      <c r="M618" s="240"/>
      <c r="N618" s="241"/>
      <c r="O618" s="241"/>
      <c r="P618" s="241"/>
      <c r="Q618" s="241"/>
      <c r="R618" s="241"/>
      <c r="S618" s="241"/>
      <c r="T618" s="242"/>
      <c r="AT618" s="243" t="s">
        <v>249</v>
      </c>
      <c r="AU618" s="243" t="s">
        <v>81</v>
      </c>
      <c r="AV618" s="12" t="s">
        <v>81</v>
      </c>
      <c r="AW618" s="12" t="s">
        <v>33</v>
      </c>
      <c r="AX618" s="12" t="s">
        <v>72</v>
      </c>
      <c r="AY618" s="243" t="s">
        <v>236</v>
      </c>
    </row>
    <row r="619" s="13" customFormat="1">
      <c r="B619" s="250"/>
      <c r="C619" s="251"/>
      <c r="D619" s="229" t="s">
        <v>249</v>
      </c>
      <c r="E619" s="252" t="s">
        <v>19</v>
      </c>
      <c r="F619" s="253" t="s">
        <v>3592</v>
      </c>
      <c r="G619" s="251"/>
      <c r="H619" s="252" t="s">
        <v>19</v>
      </c>
      <c r="I619" s="254"/>
      <c r="J619" s="251"/>
      <c r="K619" s="251"/>
      <c r="L619" s="255"/>
      <c r="M619" s="256"/>
      <c r="N619" s="257"/>
      <c r="O619" s="257"/>
      <c r="P619" s="257"/>
      <c r="Q619" s="257"/>
      <c r="R619" s="257"/>
      <c r="S619" s="257"/>
      <c r="T619" s="258"/>
      <c r="AT619" s="259" t="s">
        <v>249</v>
      </c>
      <c r="AU619" s="259" t="s">
        <v>81</v>
      </c>
      <c r="AV619" s="13" t="s">
        <v>79</v>
      </c>
      <c r="AW619" s="13" t="s">
        <v>33</v>
      </c>
      <c r="AX619" s="13" t="s">
        <v>72</v>
      </c>
      <c r="AY619" s="259" t="s">
        <v>236</v>
      </c>
    </row>
    <row r="620" s="12" customFormat="1">
      <c r="B620" s="233"/>
      <c r="C620" s="234"/>
      <c r="D620" s="229" t="s">
        <v>249</v>
      </c>
      <c r="E620" s="235" t="s">
        <v>19</v>
      </c>
      <c r="F620" s="236" t="s">
        <v>4129</v>
      </c>
      <c r="G620" s="234"/>
      <c r="H620" s="237">
        <v>25.100000000000001</v>
      </c>
      <c r="I620" s="238"/>
      <c r="J620" s="234"/>
      <c r="K620" s="234"/>
      <c r="L620" s="239"/>
      <c r="M620" s="240"/>
      <c r="N620" s="241"/>
      <c r="O620" s="241"/>
      <c r="P620" s="241"/>
      <c r="Q620" s="241"/>
      <c r="R620" s="241"/>
      <c r="S620" s="241"/>
      <c r="T620" s="242"/>
      <c r="AT620" s="243" t="s">
        <v>249</v>
      </c>
      <c r="AU620" s="243" t="s">
        <v>81</v>
      </c>
      <c r="AV620" s="12" t="s">
        <v>81</v>
      </c>
      <c r="AW620" s="12" t="s">
        <v>33</v>
      </c>
      <c r="AX620" s="12" t="s">
        <v>72</v>
      </c>
      <c r="AY620" s="243" t="s">
        <v>236</v>
      </c>
    </row>
    <row r="621" s="1" customFormat="1" ht="16.5" customHeight="1">
      <c r="B621" s="39"/>
      <c r="C621" s="217" t="s">
        <v>1207</v>
      </c>
      <c r="D621" s="217" t="s">
        <v>238</v>
      </c>
      <c r="E621" s="218" t="s">
        <v>453</v>
      </c>
      <c r="F621" s="219" t="s">
        <v>454</v>
      </c>
      <c r="G621" s="220" t="s">
        <v>318</v>
      </c>
      <c r="H621" s="221">
        <v>10.1</v>
      </c>
      <c r="I621" s="222"/>
      <c r="J621" s="223">
        <f>ROUND(I621*H621,2)</f>
        <v>0</v>
      </c>
      <c r="K621" s="219" t="s">
        <v>242</v>
      </c>
      <c r="L621" s="44"/>
      <c r="M621" s="224" t="s">
        <v>19</v>
      </c>
      <c r="N621" s="225" t="s">
        <v>43</v>
      </c>
      <c r="O621" s="80"/>
      <c r="P621" s="226">
        <f>O621*H621</f>
        <v>0</v>
      </c>
      <c r="Q621" s="226">
        <v>0</v>
      </c>
      <c r="R621" s="226">
        <f>Q621*H621</f>
        <v>0</v>
      </c>
      <c r="S621" s="226">
        <v>0</v>
      </c>
      <c r="T621" s="227">
        <f>S621*H621</f>
        <v>0</v>
      </c>
      <c r="AR621" s="18" t="s">
        <v>243</v>
      </c>
      <c r="AT621" s="18" t="s">
        <v>238</v>
      </c>
      <c r="AU621" s="18" t="s">
        <v>81</v>
      </c>
      <c r="AY621" s="18" t="s">
        <v>236</v>
      </c>
      <c r="BE621" s="228">
        <f>IF(N621="základní",J621,0)</f>
        <v>0</v>
      </c>
      <c r="BF621" s="228">
        <f>IF(N621="snížená",J621,0)</f>
        <v>0</v>
      </c>
      <c r="BG621" s="228">
        <f>IF(N621="zákl. přenesená",J621,0)</f>
        <v>0</v>
      </c>
      <c r="BH621" s="228">
        <f>IF(N621="sníž. přenesená",J621,0)</f>
        <v>0</v>
      </c>
      <c r="BI621" s="228">
        <f>IF(N621="nulová",J621,0)</f>
        <v>0</v>
      </c>
      <c r="BJ621" s="18" t="s">
        <v>79</v>
      </c>
      <c r="BK621" s="228">
        <f>ROUND(I621*H621,2)</f>
        <v>0</v>
      </c>
      <c r="BL621" s="18" t="s">
        <v>243</v>
      </c>
      <c r="BM621" s="18" t="s">
        <v>4130</v>
      </c>
    </row>
    <row r="622" s="1" customFormat="1">
      <c r="B622" s="39"/>
      <c r="C622" s="40"/>
      <c r="D622" s="229" t="s">
        <v>245</v>
      </c>
      <c r="E622" s="40"/>
      <c r="F622" s="230" t="s">
        <v>456</v>
      </c>
      <c r="G622" s="40"/>
      <c r="H622" s="40"/>
      <c r="I622" s="144"/>
      <c r="J622" s="40"/>
      <c r="K622" s="40"/>
      <c r="L622" s="44"/>
      <c r="M622" s="231"/>
      <c r="N622" s="80"/>
      <c r="O622" s="80"/>
      <c r="P622" s="80"/>
      <c r="Q622" s="80"/>
      <c r="R622" s="80"/>
      <c r="S622" s="80"/>
      <c r="T622" s="81"/>
      <c r="AT622" s="18" t="s">
        <v>245</v>
      </c>
      <c r="AU622" s="18" t="s">
        <v>81</v>
      </c>
    </row>
    <row r="623" s="13" customFormat="1">
      <c r="B623" s="250"/>
      <c r="C623" s="251"/>
      <c r="D623" s="229" t="s">
        <v>249</v>
      </c>
      <c r="E623" s="252" t="s">
        <v>19</v>
      </c>
      <c r="F623" s="253" t="s">
        <v>3910</v>
      </c>
      <c r="G623" s="251"/>
      <c r="H623" s="252" t="s">
        <v>19</v>
      </c>
      <c r="I623" s="254"/>
      <c r="J623" s="251"/>
      <c r="K623" s="251"/>
      <c r="L623" s="255"/>
      <c r="M623" s="256"/>
      <c r="N623" s="257"/>
      <c r="O623" s="257"/>
      <c r="P623" s="257"/>
      <c r="Q623" s="257"/>
      <c r="R623" s="257"/>
      <c r="S623" s="257"/>
      <c r="T623" s="258"/>
      <c r="AT623" s="259" t="s">
        <v>249</v>
      </c>
      <c r="AU623" s="259" t="s">
        <v>81</v>
      </c>
      <c r="AV623" s="13" t="s">
        <v>79</v>
      </c>
      <c r="AW623" s="13" t="s">
        <v>33</v>
      </c>
      <c r="AX623" s="13" t="s">
        <v>72</v>
      </c>
      <c r="AY623" s="259" t="s">
        <v>236</v>
      </c>
    </row>
    <row r="624" s="12" customFormat="1">
      <c r="B624" s="233"/>
      <c r="C624" s="234"/>
      <c r="D624" s="229" t="s">
        <v>249</v>
      </c>
      <c r="E624" s="235" t="s">
        <v>19</v>
      </c>
      <c r="F624" s="236" t="s">
        <v>4131</v>
      </c>
      <c r="G624" s="234"/>
      <c r="H624" s="237">
        <v>10.1</v>
      </c>
      <c r="I624" s="238"/>
      <c r="J624" s="234"/>
      <c r="K624" s="234"/>
      <c r="L624" s="239"/>
      <c r="M624" s="240"/>
      <c r="N624" s="241"/>
      <c r="O624" s="241"/>
      <c r="P624" s="241"/>
      <c r="Q624" s="241"/>
      <c r="R624" s="241"/>
      <c r="S624" s="241"/>
      <c r="T624" s="242"/>
      <c r="AT624" s="243" t="s">
        <v>249</v>
      </c>
      <c r="AU624" s="243" t="s">
        <v>81</v>
      </c>
      <c r="AV624" s="12" t="s">
        <v>81</v>
      </c>
      <c r="AW624" s="12" t="s">
        <v>33</v>
      </c>
      <c r="AX624" s="12" t="s">
        <v>72</v>
      </c>
      <c r="AY624" s="243" t="s">
        <v>236</v>
      </c>
    </row>
    <row r="625" s="1" customFormat="1" ht="16.5" customHeight="1">
      <c r="B625" s="39"/>
      <c r="C625" s="217" t="s">
        <v>2824</v>
      </c>
      <c r="D625" s="217" t="s">
        <v>238</v>
      </c>
      <c r="E625" s="218" t="s">
        <v>453</v>
      </c>
      <c r="F625" s="219" t="s">
        <v>454</v>
      </c>
      <c r="G625" s="220" t="s">
        <v>318</v>
      </c>
      <c r="H625" s="221">
        <v>40.600000000000001</v>
      </c>
      <c r="I625" s="222"/>
      <c r="J625" s="223">
        <f>ROUND(I625*H625,2)</f>
        <v>0</v>
      </c>
      <c r="K625" s="219" t="s">
        <v>242</v>
      </c>
      <c r="L625" s="44"/>
      <c r="M625" s="224" t="s">
        <v>19</v>
      </c>
      <c r="N625" s="225" t="s">
        <v>43</v>
      </c>
      <c r="O625" s="80"/>
      <c r="P625" s="226">
        <f>O625*H625</f>
        <v>0</v>
      </c>
      <c r="Q625" s="226">
        <v>0</v>
      </c>
      <c r="R625" s="226">
        <f>Q625*H625</f>
        <v>0</v>
      </c>
      <c r="S625" s="226">
        <v>0</v>
      </c>
      <c r="T625" s="227">
        <f>S625*H625</f>
        <v>0</v>
      </c>
      <c r="AR625" s="18" t="s">
        <v>243</v>
      </c>
      <c r="AT625" s="18" t="s">
        <v>238</v>
      </c>
      <c r="AU625" s="18" t="s">
        <v>81</v>
      </c>
      <c r="AY625" s="18" t="s">
        <v>236</v>
      </c>
      <c r="BE625" s="228">
        <f>IF(N625="základní",J625,0)</f>
        <v>0</v>
      </c>
      <c r="BF625" s="228">
        <f>IF(N625="snížená",J625,0)</f>
        <v>0</v>
      </c>
      <c r="BG625" s="228">
        <f>IF(N625="zákl. přenesená",J625,0)</f>
        <v>0</v>
      </c>
      <c r="BH625" s="228">
        <f>IF(N625="sníž. přenesená",J625,0)</f>
        <v>0</v>
      </c>
      <c r="BI625" s="228">
        <f>IF(N625="nulová",J625,0)</f>
        <v>0</v>
      </c>
      <c r="BJ625" s="18" t="s">
        <v>79</v>
      </c>
      <c r="BK625" s="228">
        <f>ROUND(I625*H625,2)</f>
        <v>0</v>
      </c>
      <c r="BL625" s="18" t="s">
        <v>243</v>
      </c>
      <c r="BM625" s="18" t="s">
        <v>4132</v>
      </c>
    </row>
    <row r="626" s="1" customFormat="1">
      <c r="B626" s="39"/>
      <c r="C626" s="40"/>
      <c r="D626" s="229" t="s">
        <v>245</v>
      </c>
      <c r="E626" s="40"/>
      <c r="F626" s="230" t="s">
        <v>456</v>
      </c>
      <c r="G626" s="40"/>
      <c r="H626" s="40"/>
      <c r="I626" s="144"/>
      <c r="J626" s="40"/>
      <c r="K626" s="40"/>
      <c r="L626" s="44"/>
      <c r="M626" s="231"/>
      <c r="N626" s="80"/>
      <c r="O626" s="80"/>
      <c r="P626" s="80"/>
      <c r="Q626" s="80"/>
      <c r="R626" s="80"/>
      <c r="S626" s="80"/>
      <c r="T626" s="81"/>
      <c r="AT626" s="18" t="s">
        <v>245</v>
      </c>
      <c r="AU626" s="18" t="s">
        <v>81</v>
      </c>
    </row>
    <row r="627" s="13" customFormat="1">
      <c r="B627" s="250"/>
      <c r="C627" s="251"/>
      <c r="D627" s="229" t="s">
        <v>249</v>
      </c>
      <c r="E627" s="252" t="s">
        <v>19</v>
      </c>
      <c r="F627" s="253" t="s">
        <v>3590</v>
      </c>
      <c r="G627" s="251"/>
      <c r="H627" s="252" t="s">
        <v>19</v>
      </c>
      <c r="I627" s="254"/>
      <c r="J627" s="251"/>
      <c r="K627" s="251"/>
      <c r="L627" s="255"/>
      <c r="M627" s="256"/>
      <c r="N627" s="257"/>
      <c r="O627" s="257"/>
      <c r="P627" s="257"/>
      <c r="Q627" s="257"/>
      <c r="R627" s="257"/>
      <c r="S627" s="257"/>
      <c r="T627" s="258"/>
      <c r="AT627" s="259" t="s">
        <v>249</v>
      </c>
      <c r="AU627" s="259" t="s">
        <v>81</v>
      </c>
      <c r="AV627" s="13" t="s">
        <v>79</v>
      </c>
      <c r="AW627" s="13" t="s">
        <v>33</v>
      </c>
      <c r="AX627" s="13" t="s">
        <v>72</v>
      </c>
      <c r="AY627" s="259" t="s">
        <v>236</v>
      </c>
    </row>
    <row r="628" s="12" customFormat="1">
      <c r="B628" s="233"/>
      <c r="C628" s="234"/>
      <c r="D628" s="229" t="s">
        <v>249</v>
      </c>
      <c r="E628" s="235" t="s">
        <v>19</v>
      </c>
      <c r="F628" s="236" t="s">
        <v>4133</v>
      </c>
      <c r="G628" s="234"/>
      <c r="H628" s="237">
        <v>15.5</v>
      </c>
      <c r="I628" s="238"/>
      <c r="J628" s="234"/>
      <c r="K628" s="234"/>
      <c r="L628" s="239"/>
      <c r="M628" s="240"/>
      <c r="N628" s="241"/>
      <c r="O628" s="241"/>
      <c r="P628" s="241"/>
      <c r="Q628" s="241"/>
      <c r="R628" s="241"/>
      <c r="S628" s="241"/>
      <c r="T628" s="242"/>
      <c r="AT628" s="243" t="s">
        <v>249</v>
      </c>
      <c r="AU628" s="243" t="s">
        <v>81</v>
      </c>
      <c r="AV628" s="12" t="s">
        <v>81</v>
      </c>
      <c r="AW628" s="12" t="s">
        <v>33</v>
      </c>
      <c r="AX628" s="12" t="s">
        <v>72</v>
      </c>
      <c r="AY628" s="243" t="s">
        <v>236</v>
      </c>
    </row>
    <row r="629" s="13" customFormat="1">
      <c r="B629" s="250"/>
      <c r="C629" s="251"/>
      <c r="D629" s="229" t="s">
        <v>249</v>
      </c>
      <c r="E629" s="252" t="s">
        <v>19</v>
      </c>
      <c r="F629" s="253" t="s">
        <v>3592</v>
      </c>
      <c r="G629" s="251"/>
      <c r="H629" s="252" t="s">
        <v>19</v>
      </c>
      <c r="I629" s="254"/>
      <c r="J629" s="251"/>
      <c r="K629" s="251"/>
      <c r="L629" s="255"/>
      <c r="M629" s="256"/>
      <c r="N629" s="257"/>
      <c r="O629" s="257"/>
      <c r="P629" s="257"/>
      <c r="Q629" s="257"/>
      <c r="R629" s="257"/>
      <c r="S629" s="257"/>
      <c r="T629" s="258"/>
      <c r="AT629" s="259" t="s">
        <v>249</v>
      </c>
      <c r="AU629" s="259" t="s">
        <v>81</v>
      </c>
      <c r="AV629" s="13" t="s">
        <v>79</v>
      </c>
      <c r="AW629" s="13" t="s">
        <v>33</v>
      </c>
      <c r="AX629" s="13" t="s">
        <v>72</v>
      </c>
      <c r="AY629" s="259" t="s">
        <v>236</v>
      </c>
    </row>
    <row r="630" s="12" customFormat="1">
      <c r="B630" s="233"/>
      <c r="C630" s="234"/>
      <c r="D630" s="229" t="s">
        <v>249</v>
      </c>
      <c r="E630" s="235" t="s">
        <v>19</v>
      </c>
      <c r="F630" s="236" t="s">
        <v>4134</v>
      </c>
      <c r="G630" s="234"/>
      <c r="H630" s="237">
        <v>25.100000000000001</v>
      </c>
      <c r="I630" s="238"/>
      <c r="J630" s="234"/>
      <c r="K630" s="234"/>
      <c r="L630" s="239"/>
      <c r="M630" s="240"/>
      <c r="N630" s="241"/>
      <c r="O630" s="241"/>
      <c r="P630" s="241"/>
      <c r="Q630" s="241"/>
      <c r="R630" s="241"/>
      <c r="S630" s="241"/>
      <c r="T630" s="242"/>
      <c r="AT630" s="243" t="s">
        <v>249</v>
      </c>
      <c r="AU630" s="243" t="s">
        <v>81</v>
      </c>
      <c r="AV630" s="12" t="s">
        <v>81</v>
      </c>
      <c r="AW630" s="12" t="s">
        <v>33</v>
      </c>
      <c r="AX630" s="12" t="s">
        <v>72</v>
      </c>
      <c r="AY630" s="243" t="s">
        <v>236</v>
      </c>
    </row>
    <row r="631" s="1" customFormat="1" ht="16.5" customHeight="1">
      <c r="B631" s="39"/>
      <c r="C631" s="217" t="s">
        <v>1210</v>
      </c>
      <c r="D631" s="217" t="s">
        <v>238</v>
      </c>
      <c r="E631" s="218" t="s">
        <v>3112</v>
      </c>
      <c r="F631" s="219" t="s">
        <v>3113</v>
      </c>
      <c r="G631" s="220" t="s">
        <v>264</v>
      </c>
      <c r="H631" s="221">
        <v>1.3</v>
      </c>
      <c r="I631" s="222"/>
      <c r="J631" s="223">
        <f>ROUND(I631*H631,2)</f>
        <v>0</v>
      </c>
      <c r="K631" s="219" t="s">
        <v>242</v>
      </c>
      <c r="L631" s="44"/>
      <c r="M631" s="224" t="s">
        <v>19</v>
      </c>
      <c r="N631" s="225" t="s">
        <v>43</v>
      </c>
      <c r="O631" s="80"/>
      <c r="P631" s="226">
        <f>O631*H631</f>
        <v>0</v>
      </c>
      <c r="Q631" s="226">
        <v>0.00063000000000000003</v>
      </c>
      <c r="R631" s="226">
        <f>Q631*H631</f>
        <v>0.00081900000000000007</v>
      </c>
      <c r="S631" s="226">
        <v>0</v>
      </c>
      <c r="T631" s="227">
        <f>S631*H631</f>
        <v>0</v>
      </c>
      <c r="AR631" s="18" t="s">
        <v>243</v>
      </c>
      <c r="AT631" s="18" t="s">
        <v>238</v>
      </c>
      <c r="AU631" s="18" t="s">
        <v>81</v>
      </c>
      <c r="AY631" s="18" t="s">
        <v>236</v>
      </c>
      <c r="BE631" s="228">
        <f>IF(N631="základní",J631,0)</f>
        <v>0</v>
      </c>
      <c r="BF631" s="228">
        <f>IF(N631="snížená",J631,0)</f>
        <v>0</v>
      </c>
      <c r="BG631" s="228">
        <f>IF(N631="zákl. přenesená",J631,0)</f>
        <v>0</v>
      </c>
      <c r="BH631" s="228">
        <f>IF(N631="sníž. přenesená",J631,0)</f>
        <v>0</v>
      </c>
      <c r="BI631" s="228">
        <f>IF(N631="nulová",J631,0)</f>
        <v>0</v>
      </c>
      <c r="BJ631" s="18" t="s">
        <v>79</v>
      </c>
      <c r="BK631" s="228">
        <f>ROUND(I631*H631,2)</f>
        <v>0</v>
      </c>
      <c r="BL631" s="18" t="s">
        <v>243</v>
      </c>
      <c r="BM631" s="18" t="s">
        <v>4135</v>
      </c>
    </row>
    <row r="632" s="1" customFormat="1">
      <c r="B632" s="39"/>
      <c r="C632" s="40"/>
      <c r="D632" s="229" t="s">
        <v>245</v>
      </c>
      <c r="E632" s="40"/>
      <c r="F632" s="230" t="s">
        <v>3115</v>
      </c>
      <c r="G632" s="40"/>
      <c r="H632" s="40"/>
      <c r="I632" s="144"/>
      <c r="J632" s="40"/>
      <c r="K632" s="40"/>
      <c r="L632" s="44"/>
      <c r="M632" s="231"/>
      <c r="N632" s="80"/>
      <c r="O632" s="80"/>
      <c r="P632" s="80"/>
      <c r="Q632" s="80"/>
      <c r="R632" s="80"/>
      <c r="S632" s="80"/>
      <c r="T632" s="81"/>
      <c r="AT632" s="18" t="s">
        <v>245</v>
      </c>
      <c r="AU632" s="18" t="s">
        <v>81</v>
      </c>
    </row>
    <row r="633" s="1" customFormat="1">
      <c r="B633" s="39"/>
      <c r="C633" s="40"/>
      <c r="D633" s="229" t="s">
        <v>247</v>
      </c>
      <c r="E633" s="40"/>
      <c r="F633" s="232" t="s">
        <v>4136</v>
      </c>
      <c r="G633" s="40"/>
      <c r="H633" s="40"/>
      <c r="I633" s="144"/>
      <c r="J633" s="40"/>
      <c r="K633" s="40"/>
      <c r="L633" s="44"/>
      <c r="M633" s="231"/>
      <c r="N633" s="80"/>
      <c r="O633" s="80"/>
      <c r="P633" s="80"/>
      <c r="Q633" s="80"/>
      <c r="R633" s="80"/>
      <c r="S633" s="80"/>
      <c r="T633" s="81"/>
      <c r="AT633" s="18" t="s">
        <v>247</v>
      </c>
      <c r="AU633" s="18" t="s">
        <v>81</v>
      </c>
    </row>
    <row r="634" s="12" customFormat="1">
      <c r="B634" s="233"/>
      <c r="C634" s="234"/>
      <c r="D634" s="229" t="s">
        <v>249</v>
      </c>
      <c r="E634" s="235" t="s">
        <v>19</v>
      </c>
      <c r="F634" s="236" t="s">
        <v>4137</v>
      </c>
      <c r="G634" s="234"/>
      <c r="H634" s="237">
        <v>1.3</v>
      </c>
      <c r="I634" s="238"/>
      <c r="J634" s="234"/>
      <c r="K634" s="234"/>
      <c r="L634" s="239"/>
      <c r="M634" s="240"/>
      <c r="N634" s="241"/>
      <c r="O634" s="241"/>
      <c r="P634" s="241"/>
      <c r="Q634" s="241"/>
      <c r="R634" s="241"/>
      <c r="S634" s="241"/>
      <c r="T634" s="242"/>
      <c r="AT634" s="243" t="s">
        <v>249</v>
      </c>
      <c r="AU634" s="243" t="s">
        <v>81</v>
      </c>
      <c r="AV634" s="12" t="s">
        <v>81</v>
      </c>
      <c r="AW634" s="12" t="s">
        <v>33</v>
      </c>
      <c r="AX634" s="12" t="s">
        <v>72</v>
      </c>
      <c r="AY634" s="243" t="s">
        <v>236</v>
      </c>
    </row>
    <row r="635" s="1" customFormat="1" ht="22.5" customHeight="1">
      <c r="B635" s="39"/>
      <c r="C635" s="217" t="s">
        <v>2832</v>
      </c>
      <c r="D635" s="217" t="s">
        <v>238</v>
      </c>
      <c r="E635" s="218" t="s">
        <v>4138</v>
      </c>
      <c r="F635" s="219" t="s">
        <v>4139</v>
      </c>
      <c r="G635" s="220" t="s">
        <v>318</v>
      </c>
      <c r="H635" s="221">
        <v>150</v>
      </c>
      <c r="I635" s="222"/>
      <c r="J635" s="223">
        <f>ROUND(I635*H635,2)</f>
        <v>0</v>
      </c>
      <c r="K635" s="219" t="s">
        <v>19</v>
      </c>
      <c r="L635" s="44"/>
      <c r="M635" s="224" t="s">
        <v>19</v>
      </c>
      <c r="N635" s="225" t="s">
        <v>43</v>
      </c>
      <c r="O635" s="80"/>
      <c r="P635" s="226">
        <f>O635*H635</f>
        <v>0</v>
      </c>
      <c r="Q635" s="226">
        <v>0</v>
      </c>
      <c r="R635" s="226">
        <f>Q635*H635</f>
        <v>0</v>
      </c>
      <c r="S635" s="226">
        <v>0</v>
      </c>
      <c r="T635" s="227">
        <f>S635*H635</f>
        <v>0</v>
      </c>
      <c r="AR635" s="18" t="s">
        <v>243</v>
      </c>
      <c r="AT635" s="18" t="s">
        <v>238</v>
      </c>
      <c r="AU635" s="18" t="s">
        <v>81</v>
      </c>
      <c r="AY635" s="18" t="s">
        <v>236</v>
      </c>
      <c r="BE635" s="228">
        <f>IF(N635="základní",J635,0)</f>
        <v>0</v>
      </c>
      <c r="BF635" s="228">
        <f>IF(N635="snížená",J635,0)</f>
        <v>0</v>
      </c>
      <c r="BG635" s="228">
        <f>IF(N635="zákl. přenesená",J635,0)</f>
        <v>0</v>
      </c>
      <c r="BH635" s="228">
        <f>IF(N635="sníž. přenesená",J635,0)</f>
        <v>0</v>
      </c>
      <c r="BI635" s="228">
        <f>IF(N635="nulová",J635,0)</f>
        <v>0</v>
      </c>
      <c r="BJ635" s="18" t="s">
        <v>79</v>
      </c>
      <c r="BK635" s="228">
        <f>ROUND(I635*H635,2)</f>
        <v>0</v>
      </c>
      <c r="BL635" s="18" t="s">
        <v>243</v>
      </c>
      <c r="BM635" s="18" t="s">
        <v>4140</v>
      </c>
    </row>
    <row r="636" s="1" customFormat="1">
      <c r="B636" s="39"/>
      <c r="C636" s="40"/>
      <c r="D636" s="229" t="s">
        <v>245</v>
      </c>
      <c r="E636" s="40"/>
      <c r="F636" s="230" t="s">
        <v>4139</v>
      </c>
      <c r="G636" s="40"/>
      <c r="H636" s="40"/>
      <c r="I636" s="144"/>
      <c r="J636" s="40"/>
      <c r="K636" s="40"/>
      <c r="L636" s="44"/>
      <c r="M636" s="231"/>
      <c r="N636" s="80"/>
      <c r="O636" s="80"/>
      <c r="P636" s="80"/>
      <c r="Q636" s="80"/>
      <c r="R636" s="80"/>
      <c r="S636" s="80"/>
      <c r="T636" s="81"/>
      <c r="AT636" s="18" t="s">
        <v>245</v>
      </c>
      <c r="AU636" s="18" t="s">
        <v>81</v>
      </c>
    </row>
    <row r="637" s="12" customFormat="1">
      <c r="B637" s="233"/>
      <c r="C637" s="234"/>
      <c r="D637" s="229" t="s">
        <v>249</v>
      </c>
      <c r="E637" s="235" t="s">
        <v>19</v>
      </c>
      <c r="F637" s="236" t="s">
        <v>4141</v>
      </c>
      <c r="G637" s="234"/>
      <c r="H637" s="237">
        <v>150</v>
      </c>
      <c r="I637" s="238"/>
      <c r="J637" s="234"/>
      <c r="K637" s="234"/>
      <c r="L637" s="239"/>
      <c r="M637" s="240"/>
      <c r="N637" s="241"/>
      <c r="O637" s="241"/>
      <c r="P637" s="241"/>
      <c r="Q637" s="241"/>
      <c r="R637" s="241"/>
      <c r="S637" s="241"/>
      <c r="T637" s="242"/>
      <c r="AT637" s="243" t="s">
        <v>249</v>
      </c>
      <c r="AU637" s="243" t="s">
        <v>81</v>
      </c>
      <c r="AV637" s="12" t="s">
        <v>81</v>
      </c>
      <c r="AW637" s="12" t="s">
        <v>33</v>
      </c>
      <c r="AX637" s="12" t="s">
        <v>72</v>
      </c>
      <c r="AY637" s="243" t="s">
        <v>236</v>
      </c>
    </row>
    <row r="638" s="1" customFormat="1" ht="16.5" customHeight="1">
      <c r="B638" s="39"/>
      <c r="C638" s="260" t="s">
        <v>693</v>
      </c>
      <c r="D638" s="260" t="s">
        <v>680</v>
      </c>
      <c r="E638" s="261" t="s">
        <v>4142</v>
      </c>
      <c r="F638" s="262" t="s">
        <v>4143</v>
      </c>
      <c r="G638" s="263" t="s">
        <v>318</v>
      </c>
      <c r="H638" s="264">
        <v>150</v>
      </c>
      <c r="I638" s="265"/>
      <c r="J638" s="266">
        <f>ROUND(I638*H638,2)</f>
        <v>0</v>
      </c>
      <c r="K638" s="262" t="s">
        <v>19</v>
      </c>
      <c r="L638" s="267"/>
      <c r="M638" s="268" t="s">
        <v>19</v>
      </c>
      <c r="N638" s="269" t="s">
        <v>43</v>
      </c>
      <c r="O638" s="80"/>
      <c r="P638" s="226">
        <f>O638*H638</f>
        <v>0</v>
      </c>
      <c r="Q638" s="226">
        <v>0.031</v>
      </c>
      <c r="R638" s="226">
        <f>Q638*H638</f>
        <v>4.6500000000000004</v>
      </c>
      <c r="S638" s="226">
        <v>0</v>
      </c>
      <c r="T638" s="227">
        <f>S638*H638</f>
        <v>0</v>
      </c>
      <c r="AR638" s="18" t="s">
        <v>305</v>
      </c>
      <c r="AT638" s="18" t="s">
        <v>680</v>
      </c>
      <c r="AU638" s="18" t="s">
        <v>81</v>
      </c>
      <c r="AY638" s="18" t="s">
        <v>236</v>
      </c>
      <c r="BE638" s="228">
        <f>IF(N638="základní",J638,0)</f>
        <v>0</v>
      </c>
      <c r="BF638" s="228">
        <f>IF(N638="snížená",J638,0)</f>
        <v>0</v>
      </c>
      <c r="BG638" s="228">
        <f>IF(N638="zákl. přenesená",J638,0)</f>
        <v>0</v>
      </c>
      <c r="BH638" s="228">
        <f>IF(N638="sníž. přenesená",J638,0)</f>
        <v>0</v>
      </c>
      <c r="BI638" s="228">
        <f>IF(N638="nulová",J638,0)</f>
        <v>0</v>
      </c>
      <c r="BJ638" s="18" t="s">
        <v>79</v>
      </c>
      <c r="BK638" s="228">
        <f>ROUND(I638*H638,2)</f>
        <v>0</v>
      </c>
      <c r="BL638" s="18" t="s">
        <v>243</v>
      </c>
      <c r="BM638" s="18" t="s">
        <v>4144</v>
      </c>
    </row>
    <row r="639" s="1" customFormat="1">
      <c r="B639" s="39"/>
      <c r="C639" s="40"/>
      <c r="D639" s="229" t="s">
        <v>245</v>
      </c>
      <c r="E639" s="40"/>
      <c r="F639" s="230" t="s">
        <v>4143</v>
      </c>
      <c r="G639" s="40"/>
      <c r="H639" s="40"/>
      <c r="I639" s="144"/>
      <c r="J639" s="40"/>
      <c r="K639" s="40"/>
      <c r="L639" s="44"/>
      <c r="M639" s="231"/>
      <c r="N639" s="80"/>
      <c r="O639" s="80"/>
      <c r="P639" s="80"/>
      <c r="Q639" s="80"/>
      <c r="R639" s="80"/>
      <c r="S639" s="80"/>
      <c r="T639" s="81"/>
      <c r="AT639" s="18" t="s">
        <v>245</v>
      </c>
      <c r="AU639" s="18" t="s">
        <v>81</v>
      </c>
    </row>
    <row r="640" s="12" customFormat="1">
      <c r="B640" s="233"/>
      <c r="C640" s="234"/>
      <c r="D640" s="229" t="s">
        <v>249</v>
      </c>
      <c r="E640" s="235" t="s">
        <v>19</v>
      </c>
      <c r="F640" s="236" t="s">
        <v>4141</v>
      </c>
      <c r="G640" s="234"/>
      <c r="H640" s="237">
        <v>150</v>
      </c>
      <c r="I640" s="238"/>
      <c r="J640" s="234"/>
      <c r="K640" s="234"/>
      <c r="L640" s="239"/>
      <c r="M640" s="240"/>
      <c r="N640" s="241"/>
      <c r="O640" s="241"/>
      <c r="P640" s="241"/>
      <c r="Q640" s="241"/>
      <c r="R640" s="241"/>
      <c r="S640" s="241"/>
      <c r="T640" s="242"/>
      <c r="AT640" s="243" t="s">
        <v>249</v>
      </c>
      <c r="AU640" s="243" t="s">
        <v>81</v>
      </c>
      <c r="AV640" s="12" t="s">
        <v>81</v>
      </c>
      <c r="AW640" s="12" t="s">
        <v>33</v>
      </c>
      <c r="AX640" s="12" t="s">
        <v>72</v>
      </c>
      <c r="AY640" s="243" t="s">
        <v>236</v>
      </c>
    </row>
    <row r="641" s="1" customFormat="1" ht="16.5" customHeight="1">
      <c r="B641" s="39"/>
      <c r="C641" s="260" t="s">
        <v>2844</v>
      </c>
      <c r="D641" s="260" t="s">
        <v>680</v>
      </c>
      <c r="E641" s="261" t="s">
        <v>4145</v>
      </c>
      <c r="F641" s="262" t="s">
        <v>4146</v>
      </c>
      <c r="G641" s="263" t="s">
        <v>318</v>
      </c>
      <c r="H641" s="264">
        <v>150</v>
      </c>
      <c r="I641" s="265"/>
      <c r="J641" s="266">
        <f>ROUND(I641*H641,2)</f>
        <v>0</v>
      </c>
      <c r="K641" s="262" t="s">
        <v>19</v>
      </c>
      <c r="L641" s="267"/>
      <c r="M641" s="268" t="s">
        <v>19</v>
      </c>
      <c r="N641" s="269" t="s">
        <v>43</v>
      </c>
      <c r="O641" s="80"/>
      <c r="P641" s="226">
        <f>O641*H641</f>
        <v>0</v>
      </c>
      <c r="Q641" s="226">
        <v>0.031</v>
      </c>
      <c r="R641" s="226">
        <f>Q641*H641</f>
        <v>4.6500000000000004</v>
      </c>
      <c r="S641" s="226">
        <v>0</v>
      </c>
      <c r="T641" s="227">
        <f>S641*H641</f>
        <v>0</v>
      </c>
      <c r="AR641" s="18" t="s">
        <v>305</v>
      </c>
      <c r="AT641" s="18" t="s">
        <v>680</v>
      </c>
      <c r="AU641" s="18" t="s">
        <v>81</v>
      </c>
      <c r="AY641" s="18" t="s">
        <v>236</v>
      </c>
      <c r="BE641" s="228">
        <f>IF(N641="základní",J641,0)</f>
        <v>0</v>
      </c>
      <c r="BF641" s="228">
        <f>IF(N641="snížená",J641,0)</f>
        <v>0</v>
      </c>
      <c r="BG641" s="228">
        <f>IF(N641="zákl. přenesená",J641,0)</f>
        <v>0</v>
      </c>
      <c r="BH641" s="228">
        <f>IF(N641="sníž. přenesená",J641,0)</f>
        <v>0</v>
      </c>
      <c r="BI641" s="228">
        <f>IF(N641="nulová",J641,0)</f>
        <v>0</v>
      </c>
      <c r="BJ641" s="18" t="s">
        <v>79</v>
      </c>
      <c r="BK641" s="228">
        <f>ROUND(I641*H641,2)</f>
        <v>0</v>
      </c>
      <c r="BL641" s="18" t="s">
        <v>243</v>
      </c>
      <c r="BM641" s="18" t="s">
        <v>4147</v>
      </c>
    </row>
    <row r="642" s="1" customFormat="1">
      <c r="B642" s="39"/>
      <c r="C642" s="40"/>
      <c r="D642" s="229" t="s">
        <v>245</v>
      </c>
      <c r="E642" s="40"/>
      <c r="F642" s="230" t="s">
        <v>4146</v>
      </c>
      <c r="G642" s="40"/>
      <c r="H642" s="40"/>
      <c r="I642" s="144"/>
      <c r="J642" s="40"/>
      <c r="K642" s="40"/>
      <c r="L642" s="44"/>
      <c r="M642" s="231"/>
      <c r="N642" s="80"/>
      <c r="O642" s="80"/>
      <c r="P642" s="80"/>
      <c r="Q642" s="80"/>
      <c r="R642" s="80"/>
      <c r="S642" s="80"/>
      <c r="T642" s="81"/>
      <c r="AT642" s="18" t="s">
        <v>245</v>
      </c>
      <c r="AU642" s="18" t="s">
        <v>81</v>
      </c>
    </row>
    <row r="643" s="12" customFormat="1">
      <c r="B643" s="233"/>
      <c r="C643" s="234"/>
      <c r="D643" s="229" t="s">
        <v>249</v>
      </c>
      <c r="E643" s="235" t="s">
        <v>19</v>
      </c>
      <c r="F643" s="236" t="s">
        <v>4141</v>
      </c>
      <c r="G643" s="234"/>
      <c r="H643" s="237">
        <v>150</v>
      </c>
      <c r="I643" s="238"/>
      <c r="J643" s="234"/>
      <c r="K643" s="234"/>
      <c r="L643" s="239"/>
      <c r="M643" s="240"/>
      <c r="N643" s="241"/>
      <c r="O643" s="241"/>
      <c r="P643" s="241"/>
      <c r="Q643" s="241"/>
      <c r="R643" s="241"/>
      <c r="S643" s="241"/>
      <c r="T643" s="242"/>
      <c r="AT643" s="243" t="s">
        <v>249</v>
      </c>
      <c r="AU643" s="243" t="s">
        <v>81</v>
      </c>
      <c r="AV643" s="12" t="s">
        <v>81</v>
      </c>
      <c r="AW643" s="12" t="s">
        <v>33</v>
      </c>
      <c r="AX643" s="12" t="s">
        <v>72</v>
      </c>
      <c r="AY643" s="243" t="s">
        <v>236</v>
      </c>
    </row>
    <row r="644" s="1" customFormat="1" ht="16.5" customHeight="1">
      <c r="B644" s="39"/>
      <c r="C644" s="217" t="s">
        <v>2850</v>
      </c>
      <c r="D644" s="217" t="s">
        <v>238</v>
      </c>
      <c r="E644" s="218" t="s">
        <v>4148</v>
      </c>
      <c r="F644" s="219" t="s">
        <v>4149</v>
      </c>
      <c r="G644" s="220" t="s">
        <v>318</v>
      </c>
      <c r="H644" s="221">
        <v>21.100000000000001</v>
      </c>
      <c r="I644" s="222"/>
      <c r="J644" s="223">
        <f>ROUND(I644*H644,2)</f>
        <v>0</v>
      </c>
      <c r="K644" s="219" t="s">
        <v>242</v>
      </c>
      <c r="L644" s="44"/>
      <c r="M644" s="224" t="s">
        <v>19</v>
      </c>
      <c r="N644" s="225" t="s">
        <v>43</v>
      </c>
      <c r="O644" s="80"/>
      <c r="P644" s="226">
        <f>O644*H644</f>
        <v>0</v>
      </c>
      <c r="Q644" s="226">
        <v>0.16370999999999999</v>
      </c>
      <c r="R644" s="226">
        <f>Q644*H644</f>
        <v>3.4542809999999999</v>
      </c>
      <c r="S644" s="226">
        <v>0</v>
      </c>
      <c r="T644" s="227">
        <f>S644*H644</f>
        <v>0</v>
      </c>
      <c r="AR644" s="18" t="s">
        <v>243</v>
      </c>
      <c r="AT644" s="18" t="s">
        <v>238</v>
      </c>
      <c r="AU644" s="18" t="s">
        <v>81</v>
      </c>
      <c r="AY644" s="18" t="s">
        <v>236</v>
      </c>
      <c r="BE644" s="228">
        <f>IF(N644="základní",J644,0)</f>
        <v>0</v>
      </c>
      <c r="BF644" s="228">
        <f>IF(N644="snížená",J644,0)</f>
        <v>0</v>
      </c>
      <c r="BG644" s="228">
        <f>IF(N644="zákl. přenesená",J644,0)</f>
        <v>0</v>
      </c>
      <c r="BH644" s="228">
        <f>IF(N644="sníž. přenesená",J644,0)</f>
        <v>0</v>
      </c>
      <c r="BI644" s="228">
        <f>IF(N644="nulová",J644,0)</f>
        <v>0</v>
      </c>
      <c r="BJ644" s="18" t="s">
        <v>79</v>
      </c>
      <c r="BK644" s="228">
        <f>ROUND(I644*H644,2)</f>
        <v>0</v>
      </c>
      <c r="BL644" s="18" t="s">
        <v>243</v>
      </c>
      <c r="BM644" s="18" t="s">
        <v>4150</v>
      </c>
    </row>
    <row r="645" s="1" customFormat="1">
      <c r="B645" s="39"/>
      <c r="C645" s="40"/>
      <c r="D645" s="229" t="s">
        <v>245</v>
      </c>
      <c r="E645" s="40"/>
      <c r="F645" s="230" t="s">
        <v>4151</v>
      </c>
      <c r="G645" s="40"/>
      <c r="H645" s="40"/>
      <c r="I645" s="144"/>
      <c r="J645" s="40"/>
      <c r="K645" s="40"/>
      <c r="L645" s="44"/>
      <c r="M645" s="231"/>
      <c r="N645" s="80"/>
      <c r="O645" s="80"/>
      <c r="P645" s="80"/>
      <c r="Q645" s="80"/>
      <c r="R645" s="80"/>
      <c r="S645" s="80"/>
      <c r="T645" s="81"/>
      <c r="AT645" s="18" t="s">
        <v>245</v>
      </c>
      <c r="AU645" s="18" t="s">
        <v>81</v>
      </c>
    </row>
    <row r="646" s="12" customFormat="1">
      <c r="B646" s="233"/>
      <c r="C646" s="234"/>
      <c r="D646" s="229" t="s">
        <v>249</v>
      </c>
      <c r="E646" s="235" t="s">
        <v>19</v>
      </c>
      <c r="F646" s="236" t="s">
        <v>4152</v>
      </c>
      <c r="G646" s="234"/>
      <c r="H646" s="237">
        <v>21.100000000000001</v>
      </c>
      <c r="I646" s="238"/>
      <c r="J646" s="234"/>
      <c r="K646" s="234"/>
      <c r="L646" s="239"/>
      <c r="M646" s="240"/>
      <c r="N646" s="241"/>
      <c r="O646" s="241"/>
      <c r="P646" s="241"/>
      <c r="Q646" s="241"/>
      <c r="R646" s="241"/>
      <c r="S646" s="241"/>
      <c r="T646" s="242"/>
      <c r="AT646" s="243" t="s">
        <v>249</v>
      </c>
      <c r="AU646" s="243" t="s">
        <v>81</v>
      </c>
      <c r="AV646" s="12" t="s">
        <v>81</v>
      </c>
      <c r="AW646" s="12" t="s">
        <v>33</v>
      </c>
      <c r="AX646" s="12" t="s">
        <v>72</v>
      </c>
      <c r="AY646" s="243" t="s">
        <v>236</v>
      </c>
    </row>
    <row r="647" s="1" customFormat="1" ht="16.5" customHeight="1">
      <c r="B647" s="39"/>
      <c r="C647" s="260" t="s">
        <v>2860</v>
      </c>
      <c r="D647" s="260" t="s">
        <v>680</v>
      </c>
      <c r="E647" s="261" t="s">
        <v>3555</v>
      </c>
      <c r="F647" s="262" t="s">
        <v>3556</v>
      </c>
      <c r="G647" s="263" t="s">
        <v>318</v>
      </c>
      <c r="H647" s="264">
        <v>21.100000000000001</v>
      </c>
      <c r="I647" s="265"/>
      <c r="J647" s="266">
        <f>ROUND(I647*H647,2)</f>
        <v>0</v>
      </c>
      <c r="K647" s="262" t="s">
        <v>242</v>
      </c>
      <c r="L647" s="267"/>
      <c r="M647" s="268" t="s">
        <v>19</v>
      </c>
      <c r="N647" s="269" t="s">
        <v>43</v>
      </c>
      <c r="O647" s="80"/>
      <c r="P647" s="226">
        <f>O647*H647</f>
        <v>0</v>
      </c>
      <c r="Q647" s="226">
        <v>0.13400000000000001</v>
      </c>
      <c r="R647" s="226">
        <f>Q647*H647</f>
        <v>2.8274000000000004</v>
      </c>
      <c r="S647" s="226">
        <v>0</v>
      </c>
      <c r="T647" s="227">
        <f>S647*H647</f>
        <v>0</v>
      </c>
      <c r="AR647" s="18" t="s">
        <v>305</v>
      </c>
      <c r="AT647" s="18" t="s">
        <v>680</v>
      </c>
      <c r="AU647" s="18" t="s">
        <v>81</v>
      </c>
      <c r="AY647" s="18" t="s">
        <v>236</v>
      </c>
      <c r="BE647" s="228">
        <f>IF(N647="základní",J647,0)</f>
        <v>0</v>
      </c>
      <c r="BF647" s="228">
        <f>IF(N647="snížená",J647,0)</f>
        <v>0</v>
      </c>
      <c r="BG647" s="228">
        <f>IF(N647="zákl. přenesená",J647,0)</f>
        <v>0</v>
      </c>
      <c r="BH647" s="228">
        <f>IF(N647="sníž. přenesená",J647,0)</f>
        <v>0</v>
      </c>
      <c r="BI647" s="228">
        <f>IF(N647="nulová",J647,0)</f>
        <v>0</v>
      </c>
      <c r="BJ647" s="18" t="s">
        <v>79</v>
      </c>
      <c r="BK647" s="228">
        <f>ROUND(I647*H647,2)</f>
        <v>0</v>
      </c>
      <c r="BL647" s="18" t="s">
        <v>243</v>
      </c>
      <c r="BM647" s="18" t="s">
        <v>4153</v>
      </c>
    </row>
    <row r="648" s="1" customFormat="1">
      <c r="B648" s="39"/>
      <c r="C648" s="40"/>
      <c r="D648" s="229" t="s">
        <v>245</v>
      </c>
      <c r="E648" s="40"/>
      <c r="F648" s="230" t="s">
        <v>3556</v>
      </c>
      <c r="G648" s="40"/>
      <c r="H648" s="40"/>
      <c r="I648" s="144"/>
      <c r="J648" s="40"/>
      <c r="K648" s="40"/>
      <c r="L648" s="44"/>
      <c r="M648" s="231"/>
      <c r="N648" s="80"/>
      <c r="O648" s="80"/>
      <c r="P648" s="80"/>
      <c r="Q648" s="80"/>
      <c r="R648" s="80"/>
      <c r="S648" s="80"/>
      <c r="T648" s="81"/>
      <c r="AT648" s="18" t="s">
        <v>245</v>
      </c>
      <c r="AU648" s="18" t="s">
        <v>81</v>
      </c>
    </row>
    <row r="649" s="12" customFormat="1">
      <c r="B649" s="233"/>
      <c r="C649" s="234"/>
      <c r="D649" s="229" t="s">
        <v>249</v>
      </c>
      <c r="E649" s="235" t="s">
        <v>19</v>
      </c>
      <c r="F649" s="236" t="s">
        <v>4152</v>
      </c>
      <c r="G649" s="234"/>
      <c r="H649" s="237">
        <v>21.100000000000001</v>
      </c>
      <c r="I649" s="238"/>
      <c r="J649" s="234"/>
      <c r="K649" s="234"/>
      <c r="L649" s="239"/>
      <c r="M649" s="240"/>
      <c r="N649" s="241"/>
      <c r="O649" s="241"/>
      <c r="P649" s="241"/>
      <c r="Q649" s="241"/>
      <c r="R649" s="241"/>
      <c r="S649" s="241"/>
      <c r="T649" s="242"/>
      <c r="AT649" s="243" t="s">
        <v>249</v>
      </c>
      <c r="AU649" s="243" t="s">
        <v>81</v>
      </c>
      <c r="AV649" s="12" t="s">
        <v>81</v>
      </c>
      <c r="AW649" s="12" t="s">
        <v>33</v>
      </c>
      <c r="AX649" s="12" t="s">
        <v>72</v>
      </c>
      <c r="AY649" s="243" t="s">
        <v>236</v>
      </c>
    </row>
    <row r="650" s="1" customFormat="1" ht="16.5" customHeight="1">
      <c r="B650" s="39"/>
      <c r="C650" s="217" t="s">
        <v>2866</v>
      </c>
      <c r="D650" s="217" t="s">
        <v>238</v>
      </c>
      <c r="E650" s="218" t="s">
        <v>4154</v>
      </c>
      <c r="F650" s="219" t="s">
        <v>4155</v>
      </c>
      <c r="G650" s="220" t="s">
        <v>264</v>
      </c>
      <c r="H650" s="221">
        <v>800</v>
      </c>
      <c r="I650" s="222"/>
      <c r="J650" s="223">
        <f>ROUND(I650*H650,2)</f>
        <v>0</v>
      </c>
      <c r="K650" s="219" t="s">
        <v>242</v>
      </c>
      <c r="L650" s="44"/>
      <c r="M650" s="224" t="s">
        <v>19</v>
      </c>
      <c r="N650" s="225" t="s">
        <v>43</v>
      </c>
      <c r="O650" s="80"/>
      <c r="P650" s="226">
        <f>O650*H650</f>
        <v>0</v>
      </c>
      <c r="Q650" s="226">
        <v>0</v>
      </c>
      <c r="R650" s="226">
        <f>Q650*H650</f>
        <v>0</v>
      </c>
      <c r="S650" s="226">
        <v>0</v>
      </c>
      <c r="T650" s="227">
        <f>S650*H650</f>
        <v>0</v>
      </c>
      <c r="AR650" s="18" t="s">
        <v>243</v>
      </c>
      <c r="AT650" s="18" t="s">
        <v>238</v>
      </c>
      <c r="AU650" s="18" t="s">
        <v>81</v>
      </c>
      <c r="AY650" s="18" t="s">
        <v>236</v>
      </c>
      <c r="BE650" s="228">
        <f>IF(N650="základní",J650,0)</f>
        <v>0</v>
      </c>
      <c r="BF650" s="228">
        <f>IF(N650="snížená",J650,0)</f>
        <v>0</v>
      </c>
      <c r="BG650" s="228">
        <f>IF(N650="zákl. přenesená",J650,0)</f>
        <v>0</v>
      </c>
      <c r="BH650" s="228">
        <f>IF(N650="sníž. přenesená",J650,0)</f>
        <v>0</v>
      </c>
      <c r="BI650" s="228">
        <f>IF(N650="nulová",J650,0)</f>
        <v>0</v>
      </c>
      <c r="BJ650" s="18" t="s">
        <v>79</v>
      </c>
      <c r="BK650" s="228">
        <f>ROUND(I650*H650,2)</f>
        <v>0</v>
      </c>
      <c r="BL650" s="18" t="s">
        <v>243</v>
      </c>
      <c r="BM650" s="18" t="s">
        <v>4156</v>
      </c>
    </row>
    <row r="651" s="1" customFormat="1">
      <c r="B651" s="39"/>
      <c r="C651" s="40"/>
      <c r="D651" s="229" t="s">
        <v>245</v>
      </c>
      <c r="E651" s="40"/>
      <c r="F651" s="230" t="s">
        <v>4157</v>
      </c>
      <c r="G651" s="40"/>
      <c r="H651" s="40"/>
      <c r="I651" s="144"/>
      <c r="J651" s="40"/>
      <c r="K651" s="40"/>
      <c r="L651" s="44"/>
      <c r="M651" s="231"/>
      <c r="N651" s="80"/>
      <c r="O651" s="80"/>
      <c r="P651" s="80"/>
      <c r="Q651" s="80"/>
      <c r="R651" s="80"/>
      <c r="S651" s="80"/>
      <c r="T651" s="81"/>
      <c r="AT651" s="18" t="s">
        <v>245</v>
      </c>
      <c r="AU651" s="18" t="s">
        <v>81</v>
      </c>
    </row>
    <row r="652" s="1" customFormat="1">
      <c r="B652" s="39"/>
      <c r="C652" s="40"/>
      <c r="D652" s="229" t="s">
        <v>247</v>
      </c>
      <c r="E652" s="40"/>
      <c r="F652" s="232" t="s">
        <v>4158</v>
      </c>
      <c r="G652" s="40"/>
      <c r="H652" s="40"/>
      <c r="I652" s="144"/>
      <c r="J652" s="40"/>
      <c r="K652" s="40"/>
      <c r="L652" s="44"/>
      <c r="M652" s="231"/>
      <c r="N652" s="80"/>
      <c r="O652" s="80"/>
      <c r="P652" s="80"/>
      <c r="Q652" s="80"/>
      <c r="R652" s="80"/>
      <c r="S652" s="80"/>
      <c r="T652" s="81"/>
      <c r="AT652" s="18" t="s">
        <v>247</v>
      </c>
      <c r="AU652" s="18" t="s">
        <v>81</v>
      </c>
    </row>
    <row r="653" s="13" customFormat="1">
      <c r="B653" s="250"/>
      <c r="C653" s="251"/>
      <c r="D653" s="229" t="s">
        <v>249</v>
      </c>
      <c r="E653" s="252" t="s">
        <v>19</v>
      </c>
      <c r="F653" s="253" t="s">
        <v>4022</v>
      </c>
      <c r="G653" s="251"/>
      <c r="H653" s="252" t="s">
        <v>19</v>
      </c>
      <c r="I653" s="254"/>
      <c r="J653" s="251"/>
      <c r="K653" s="251"/>
      <c r="L653" s="255"/>
      <c r="M653" s="256"/>
      <c r="N653" s="257"/>
      <c r="O653" s="257"/>
      <c r="P653" s="257"/>
      <c r="Q653" s="257"/>
      <c r="R653" s="257"/>
      <c r="S653" s="257"/>
      <c r="T653" s="258"/>
      <c r="AT653" s="259" t="s">
        <v>249</v>
      </c>
      <c r="AU653" s="259" t="s">
        <v>81</v>
      </c>
      <c r="AV653" s="13" t="s">
        <v>79</v>
      </c>
      <c r="AW653" s="13" t="s">
        <v>33</v>
      </c>
      <c r="AX653" s="13" t="s">
        <v>72</v>
      </c>
      <c r="AY653" s="259" t="s">
        <v>236</v>
      </c>
    </row>
    <row r="654" s="12" customFormat="1">
      <c r="B654" s="233"/>
      <c r="C654" s="234"/>
      <c r="D654" s="229" t="s">
        <v>249</v>
      </c>
      <c r="E654" s="235" t="s">
        <v>19</v>
      </c>
      <c r="F654" s="236" t="s">
        <v>4159</v>
      </c>
      <c r="G654" s="234"/>
      <c r="H654" s="237">
        <v>800</v>
      </c>
      <c r="I654" s="238"/>
      <c r="J654" s="234"/>
      <c r="K654" s="234"/>
      <c r="L654" s="239"/>
      <c r="M654" s="240"/>
      <c r="N654" s="241"/>
      <c r="O654" s="241"/>
      <c r="P654" s="241"/>
      <c r="Q654" s="241"/>
      <c r="R654" s="241"/>
      <c r="S654" s="241"/>
      <c r="T654" s="242"/>
      <c r="AT654" s="243" t="s">
        <v>249</v>
      </c>
      <c r="AU654" s="243" t="s">
        <v>81</v>
      </c>
      <c r="AV654" s="12" t="s">
        <v>81</v>
      </c>
      <c r="AW654" s="12" t="s">
        <v>33</v>
      </c>
      <c r="AX654" s="12" t="s">
        <v>72</v>
      </c>
      <c r="AY654" s="243" t="s">
        <v>236</v>
      </c>
    </row>
    <row r="655" s="1" customFormat="1" ht="16.5" customHeight="1">
      <c r="B655" s="39"/>
      <c r="C655" s="217" t="s">
        <v>2871</v>
      </c>
      <c r="D655" s="217" t="s">
        <v>238</v>
      </c>
      <c r="E655" s="218" t="s">
        <v>499</v>
      </c>
      <c r="F655" s="219" t="s">
        <v>4160</v>
      </c>
      <c r="G655" s="220" t="s">
        <v>501</v>
      </c>
      <c r="H655" s="221">
        <v>1</v>
      </c>
      <c r="I655" s="222"/>
      <c r="J655" s="223">
        <f>ROUND(I655*H655,2)</f>
        <v>0</v>
      </c>
      <c r="K655" s="219" t="s">
        <v>19</v>
      </c>
      <c r="L655" s="44"/>
      <c r="M655" s="224" t="s">
        <v>19</v>
      </c>
      <c r="N655" s="225" t="s">
        <v>43</v>
      </c>
      <c r="O655" s="80"/>
      <c r="P655" s="226">
        <f>O655*H655</f>
        <v>0</v>
      </c>
      <c r="Q655" s="226">
        <v>0</v>
      </c>
      <c r="R655" s="226">
        <f>Q655*H655</f>
        <v>0</v>
      </c>
      <c r="S655" s="226">
        <v>0</v>
      </c>
      <c r="T655" s="227">
        <f>S655*H655</f>
        <v>0</v>
      </c>
      <c r="AR655" s="18" t="s">
        <v>243</v>
      </c>
      <c r="AT655" s="18" t="s">
        <v>238</v>
      </c>
      <c r="AU655" s="18" t="s">
        <v>81</v>
      </c>
      <c r="AY655" s="18" t="s">
        <v>236</v>
      </c>
      <c r="BE655" s="228">
        <f>IF(N655="základní",J655,0)</f>
        <v>0</v>
      </c>
      <c r="BF655" s="228">
        <f>IF(N655="snížená",J655,0)</f>
        <v>0</v>
      </c>
      <c r="BG655" s="228">
        <f>IF(N655="zákl. přenesená",J655,0)</f>
        <v>0</v>
      </c>
      <c r="BH655" s="228">
        <f>IF(N655="sníž. přenesená",J655,0)</f>
        <v>0</v>
      </c>
      <c r="BI655" s="228">
        <f>IF(N655="nulová",J655,0)</f>
        <v>0</v>
      </c>
      <c r="BJ655" s="18" t="s">
        <v>79</v>
      </c>
      <c r="BK655" s="228">
        <f>ROUND(I655*H655,2)</f>
        <v>0</v>
      </c>
      <c r="BL655" s="18" t="s">
        <v>243</v>
      </c>
      <c r="BM655" s="18" t="s">
        <v>4161</v>
      </c>
    </row>
    <row r="656" s="1" customFormat="1">
      <c r="B656" s="39"/>
      <c r="C656" s="40"/>
      <c r="D656" s="229" t="s">
        <v>245</v>
      </c>
      <c r="E656" s="40"/>
      <c r="F656" s="230" t="s">
        <v>4160</v>
      </c>
      <c r="G656" s="40"/>
      <c r="H656" s="40"/>
      <c r="I656" s="144"/>
      <c r="J656" s="40"/>
      <c r="K656" s="40"/>
      <c r="L656" s="44"/>
      <c r="M656" s="231"/>
      <c r="N656" s="80"/>
      <c r="O656" s="80"/>
      <c r="P656" s="80"/>
      <c r="Q656" s="80"/>
      <c r="R656" s="80"/>
      <c r="S656" s="80"/>
      <c r="T656" s="81"/>
      <c r="AT656" s="18" t="s">
        <v>245</v>
      </c>
      <c r="AU656" s="18" t="s">
        <v>81</v>
      </c>
    </row>
    <row r="657" s="12" customFormat="1">
      <c r="B657" s="233"/>
      <c r="C657" s="234"/>
      <c r="D657" s="229" t="s">
        <v>249</v>
      </c>
      <c r="E657" s="235" t="s">
        <v>19</v>
      </c>
      <c r="F657" s="236" t="s">
        <v>4162</v>
      </c>
      <c r="G657" s="234"/>
      <c r="H657" s="237">
        <v>1</v>
      </c>
      <c r="I657" s="238"/>
      <c r="J657" s="234"/>
      <c r="K657" s="234"/>
      <c r="L657" s="239"/>
      <c r="M657" s="240"/>
      <c r="N657" s="241"/>
      <c r="O657" s="241"/>
      <c r="P657" s="241"/>
      <c r="Q657" s="241"/>
      <c r="R657" s="241"/>
      <c r="S657" s="241"/>
      <c r="T657" s="242"/>
      <c r="AT657" s="243" t="s">
        <v>249</v>
      </c>
      <c r="AU657" s="243" t="s">
        <v>81</v>
      </c>
      <c r="AV657" s="12" t="s">
        <v>81</v>
      </c>
      <c r="AW657" s="12" t="s">
        <v>33</v>
      </c>
      <c r="AX657" s="12" t="s">
        <v>72</v>
      </c>
      <c r="AY657" s="243" t="s">
        <v>236</v>
      </c>
    </row>
    <row r="658" s="1" customFormat="1" ht="16.5" customHeight="1">
      <c r="B658" s="39"/>
      <c r="C658" s="217" t="s">
        <v>2876</v>
      </c>
      <c r="D658" s="217" t="s">
        <v>238</v>
      </c>
      <c r="E658" s="218" t="s">
        <v>4163</v>
      </c>
      <c r="F658" s="219" t="s">
        <v>4164</v>
      </c>
      <c r="G658" s="220" t="s">
        <v>276</v>
      </c>
      <c r="H658" s="221">
        <v>4</v>
      </c>
      <c r="I658" s="222"/>
      <c r="J658" s="223">
        <f>ROUND(I658*H658,2)</f>
        <v>0</v>
      </c>
      <c r="K658" s="219" t="s">
        <v>19</v>
      </c>
      <c r="L658" s="44"/>
      <c r="M658" s="224" t="s">
        <v>19</v>
      </c>
      <c r="N658" s="225" t="s">
        <v>43</v>
      </c>
      <c r="O658" s="80"/>
      <c r="P658" s="226">
        <f>O658*H658</f>
        <v>0</v>
      </c>
      <c r="Q658" s="226">
        <v>3.0000000000000001E-05</v>
      </c>
      <c r="R658" s="226">
        <f>Q658*H658</f>
        <v>0.00012</v>
      </c>
      <c r="S658" s="226">
        <v>0</v>
      </c>
      <c r="T658" s="227">
        <f>S658*H658</f>
        <v>0</v>
      </c>
      <c r="AR658" s="18" t="s">
        <v>243</v>
      </c>
      <c r="AT658" s="18" t="s">
        <v>238</v>
      </c>
      <c r="AU658" s="18" t="s">
        <v>81</v>
      </c>
      <c r="AY658" s="18" t="s">
        <v>236</v>
      </c>
      <c r="BE658" s="228">
        <f>IF(N658="základní",J658,0)</f>
        <v>0</v>
      </c>
      <c r="BF658" s="228">
        <f>IF(N658="snížená",J658,0)</f>
        <v>0</v>
      </c>
      <c r="BG658" s="228">
        <f>IF(N658="zákl. přenesená",J658,0)</f>
        <v>0</v>
      </c>
      <c r="BH658" s="228">
        <f>IF(N658="sníž. přenesená",J658,0)</f>
        <v>0</v>
      </c>
      <c r="BI658" s="228">
        <f>IF(N658="nulová",J658,0)</f>
        <v>0</v>
      </c>
      <c r="BJ658" s="18" t="s">
        <v>79</v>
      </c>
      <c r="BK658" s="228">
        <f>ROUND(I658*H658,2)</f>
        <v>0</v>
      </c>
      <c r="BL658" s="18" t="s">
        <v>243</v>
      </c>
      <c r="BM658" s="18" t="s">
        <v>4165</v>
      </c>
    </row>
    <row r="659" s="1" customFormat="1">
      <c r="B659" s="39"/>
      <c r="C659" s="40"/>
      <c r="D659" s="229" t="s">
        <v>245</v>
      </c>
      <c r="E659" s="40"/>
      <c r="F659" s="230" t="s">
        <v>4164</v>
      </c>
      <c r="G659" s="40"/>
      <c r="H659" s="40"/>
      <c r="I659" s="144"/>
      <c r="J659" s="40"/>
      <c r="K659" s="40"/>
      <c r="L659" s="44"/>
      <c r="M659" s="231"/>
      <c r="N659" s="80"/>
      <c r="O659" s="80"/>
      <c r="P659" s="80"/>
      <c r="Q659" s="80"/>
      <c r="R659" s="80"/>
      <c r="S659" s="80"/>
      <c r="T659" s="81"/>
      <c r="AT659" s="18" t="s">
        <v>245</v>
      </c>
      <c r="AU659" s="18" t="s">
        <v>81</v>
      </c>
    </row>
    <row r="660" s="12" customFormat="1">
      <c r="B660" s="233"/>
      <c r="C660" s="234"/>
      <c r="D660" s="229" t="s">
        <v>249</v>
      </c>
      <c r="E660" s="235" t="s">
        <v>19</v>
      </c>
      <c r="F660" s="236" t="s">
        <v>4166</v>
      </c>
      <c r="G660" s="234"/>
      <c r="H660" s="237">
        <v>4</v>
      </c>
      <c r="I660" s="238"/>
      <c r="J660" s="234"/>
      <c r="K660" s="234"/>
      <c r="L660" s="239"/>
      <c r="M660" s="240"/>
      <c r="N660" s="241"/>
      <c r="O660" s="241"/>
      <c r="P660" s="241"/>
      <c r="Q660" s="241"/>
      <c r="R660" s="241"/>
      <c r="S660" s="241"/>
      <c r="T660" s="242"/>
      <c r="AT660" s="243" t="s">
        <v>249</v>
      </c>
      <c r="AU660" s="243" t="s">
        <v>81</v>
      </c>
      <c r="AV660" s="12" t="s">
        <v>81</v>
      </c>
      <c r="AW660" s="12" t="s">
        <v>33</v>
      </c>
      <c r="AX660" s="12" t="s">
        <v>72</v>
      </c>
      <c r="AY660" s="243" t="s">
        <v>236</v>
      </c>
    </row>
    <row r="661" s="11" customFormat="1" ht="22.8" customHeight="1">
      <c r="B661" s="201"/>
      <c r="C661" s="202"/>
      <c r="D661" s="203" t="s">
        <v>71</v>
      </c>
      <c r="E661" s="215" t="s">
        <v>582</v>
      </c>
      <c r="F661" s="215" t="s">
        <v>583</v>
      </c>
      <c r="G661" s="202"/>
      <c r="H661" s="202"/>
      <c r="I661" s="205"/>
      <c r="J661" s="216">
        <f>BK661</f>
        <v>0</v>
      </c>
      <c r="K661" s="202"/>
      <c r="L661" s="207"/>
      <c r="M661" s="208"/>
      <c r="N661" s="209"/>
      <c r="O661" s="209"/>
      <c r="P661" s="210">
        <f>SUM(P662:P667)</f>
        <v>0</v>
      </c>
      <c r="Q661" s="209"/>
      <c r="R661" s="210">
        <f>SUM(R662:R667)</f>
        <v>0</v>
      </c>
      <c r="S661" s="209"/>
      <c r="T661" s="211">
        <f>SUM(T662:T667)</f>
        <v>0</v>
      </c>
      <c r="AR661" s="212" t="s">
        <v>79</v>
      </c>
      <c r="AT661" s="213" t="s">
        <v>71</v>
      </c>
      <c r="AU661" s="213" t="s">
        <v>79</v>
      </c>
      <c r="AY661" s="212" t="s">
        <v>236</v>
      </c>
      <c r="BK661" s="214">
        <f>SUM(BK662:BK667)</f>
        <v>0</v>
      </c>
    </row>
    <row r="662" s="1" customFormat="1" ht="16.5" customHeight="1">
      <c r="B662" s="39"/>
      <c r="C662" s="217" t="s">
        <v>2883</v>
      </c>
      <c r="D662" s="217" t="s">
        <v>238</v>
      </c>
      <c r="E662" s="218" t="s">
        <v>614</v>
      </c>
      <c r="F662" s="219" t="s">
        <v>615</v>
      </c>
      <c r="G662" s="220" t="s">
        <v>256</v>
      </c>
      <c r="H662" s="221">
        <v>3.6539999999999999</v>
      </c>
      <c r="I662" s="222"/>
      <c r="J662" s="223">
        <f>ROUND(I662*H662,2)</f>
        <v>0</v>
      </c>
      <c r="K662" s="219" t="s">
        <v>19</v>
      </c>
      <c r="L662" s="44"/>
      <c r="M662" s="224" t="s">
        <v>19</v>
      </c>
      <c r="N662" s="225" t="s">
        <v>43</v>
      </c>
      <c r="O662" s="80"/>
      <c r="P662" s="226">
        <f>O662*H662</f>
        <v>0</v>
      </c>
      <c r="Q662" s="226">
        <v>0</v>
      </c>
      <c r="R662" s="226">
        <f>Q662*H662</f>
        <v>0</v>
      </c>
      <c r="S662" s="226">
        <v>0</v>
      </c>
      <c r="T662" s="227">
        <f>S662*H662</f>
        <v>0</v>
      </c>
      <c r="AR662" s="18" t="s">
        <v>243</v>
      </c>
      <c r="AT662" s="18" t="s">
        <v>238</v>
      </c>
      <c r="AU662" s="18" t="s">
        <v>81</v>
      </c>
      <c r="AY662" s="18" t="s">
        <v>236</v>
      </c>
      <c r="BE662" s="228">
        <f>IF(N662="základní",J662,0)</f>
        <v>0</v>
      </c>
      <c r="BF662" s="228">
        <f>IF(N662="snížená",J662,0)</f>
        <v>0</v>
      </c>
      <c r="BG662" s="228">
        <f>IF(N662="zákl. přenesená",J662,0)</f>
        <v>0</v>
      </c>
      <c r="BH662" s="228">
        <f>IF(N662="sníž. přenesená",J662,0)</f>
        <v>0</v>
      </c>
      <c r="BI662" s="228">
        <f>IF(N662="nulová",J662,0)</f>
        <v>0</v>
      </c>
      <c r="BJ662" s="18" t="s">
        <v>79</v>
      </c>
      <c r="BK662" s="228">
        <f>ROUND(I662*H662,2)</f>
        <v>0</v>
      </c>
      <c r="BL662" s="18" t="s">
        <v>243</v>
      </c>
      <c r="BM662" s="18" t="s">
        <v>4167</v>
      </c>
    </row>
    <row r="663" s="1" customFormat="1">
      <c r="B663" s="39"/>
      <c r="C663" s="40"/>
      <c r="D663" s="229" t="s">
        <v>245</v>
      </c>
      <c r="E663" s="40"/>
      <c r="F663" s="230" t="s">
        <v>617</v>
      </c>
      <c r="G663" s="40"/>
      <c r="H663" s="40"/>
      <c r="I663" s="144"/>
      <c r="J663" s="40"/>
      <c r="K663" s="40"/>
      <c r="L663" s="44"/>
      <c r="M663" s="231"/>
      <c r="N663" s="80"/>
      <c r="O663" s="80"/>
      <c r="P663" s="80"/>
      <c r="Q663" s="80"/>
      <c r="R663" s="80"/>
      <c r="S663" s="80"/>
      <c r="T663" s="81"/>
      <c r="AT663" s="18" t="s">
        <v>245</v>
      </c>
      <c r="AU663" s="18" t="s">
        <v>81</v>
      </c>
    </row>
    <row r="664" s="12" customFormat="1">
      <c r="B664" s="233"/>
      <c r="C664" s="234"/>
      <c r="D664" s="229" t="s">
        <v>249</v>
      </c>
      <c r="E664" s="235" t="s">
        <v>19</v>
      </c>
      <c r="F664" s="236" t="s">
        <v>4168</v>
      </c>
      <c r="G664" s="234"/>
      <c r="H664" s="237">
        <v>3.6539999999999999</v>
      </c>
      <c r="I664" s="238"/>
      <c r="J664" s="234"/>
      <c r="K664" s="234"/>
      <c r="L664" s="239"/>
      <c r="M664" s="240"/>
      <c r="N664" s="241"/>
      <c r="O664" s="241"/>
      <c r="P664" s="241"/>
      <c r="Q664" s="241"/>
      <c r="R664" s="241"/>
      <c r="S664" s="241"/>
      <c r="T664" s="242"/>
      <c r="AT664" s="243" t="s">
        <v>249</v>
      </c>
      <c r="AU664" s="243" t="s">
        <v>81</v>
      </c>
      <c r="AV664" s="12" t="s">
        <v>81</v>
      </c>
      <c r="AW664" s="12" t="s">
        <v>33</v>
      </c>
      <c r="AX664" s="12" t="s">
        <v>72</v>
      </c>
      <c r="AY664" s="243" t="s">
        <v>236</v>
      </c>
    </row>
    <row r="665" s="1" customFormat="1" ht="16.5" customHeight="1">
      <c r="B665" s="39"/>
      <c r="C665" s="217" t="s">
        <v>2888</v>
      </c>
      <c r="D665" s="217" t="s">
        <v>238</v>
      </c>
      <c r="E665" s="218" t="s">
        <v>641</v>
      </c>
      <c r="F665" s="219" t="s">
        <v>642</v>
      </c>
      <c r="G665" s="220" t="s">
        <v>256</v>
      </c>
      <c r="H665" s="221">
        <v>3.6539999999999999</v>
      </c>
      <c r="I665" s="222"/>
      <c r="J665" s="223">
        <f>ROUND(I665*H665,2)</f>
        <v>0</v>
      </c>
      <c r="K665" s="219" t="s">
        <v>242</v>
      </c>
      <c r="L665" s="44"/>
      <c r="M665" s="224" t="s">
        <v>19</v>
      </c>
      <c r="N665" s="225" t="s">
        <v>43</v>
      </c>
      <c r="O665" s="80"/>
      <c r="P665" s="226">
        <f>O665*H665</f>
        <v>0</v>
      </c>
      <c r="Q665" s="226">
        <v>0</v>
      </c>
      <c r="R665" s="226">
        <f>Q665*H665</f>
        <v>0</v>
      </c>
      <c r="S665" s="226">
        <v>0</v>
      </c>
      <c r="T665" s="227">
        <f>S665*H665</f>
        <v>0</v>
      </c>
      <c r="AR665" s="18" t="s">
        <v>243</v>
      </c>
      <c r="AT665" s="18" t="s">
        <v>238</v>
      </c>
      <c r="AU665" s="18" t="s">
        <v>81</v>
      </c>
      <c r="AY665" s="18" t="s">
        <v>236</v>
      </c>
      <c r="BE665" s="228">
        <f>IF(N665="základní",J665,0)</f>
        <v>0</v>
      </c>
      <c r="BF665" s="228">
        <f>IF(N665="snížená",J665,0)</f>
        <v>0</v>
      </c>
      <c r="BG665" s="228">
        <f>IF(N665="zákl. přenesená",J665,0)</f>
        <v>0</v>
      </c>
      <c r="BH665" s="228">
        <f>IF(N665="sníž. přenesená",J665,0)</f>
        <v>0</v>
      </c>
      <c r="BI665" s="228">
        <f>IF(N665="nulová",J665,0)</f>
        <v>0</v>
      </c>
      <c r="BJ665" s="18" t="s">
        <v>79</v>
      </c>
      <c r="BK665" s="228">
        <f>ROUND(I665*H665,2)</f>
        <v>0</v>
      </c>
      <c r="BL665" s="18" t="s">
        <v>243</v>
      </c>
      <c r="BM665" s="18" t="s">
        <v>4169</v>
      </c>
    </row>
    <row r="666" s="1" customFormat="1">
      <c r="B666" s="39"/>
      <c r="C666" s="40"/>
      <c r="D666" s="229" t="s">
        <v>245</v>
      </c>
      <c r="E666" s="40"/>
      <c r="F666" s="230" t="s">
        <v>644</v>
      </c>
      <c r="G666" s="40"/>
      <c r="H666" s="40"/>
      <c r="I666" s="144"/>
      <c r="J666" s="40"/>
      <c r="K666" s="40"/>
      <c r="L666" s="44"/>
      <c r="M666" s="231"/>
      <c r="N666" s="80"/>
      <c r="O666" s="80"/>
      <c r="P666" s="80"/>
      <c r="Q666" s="80"/>
      <c r="R666" s="80"/>
      <c r="S666" s="80"/>
      <c r="T666" s="81"/>
      <c r="AT666" s="18" t="s">
        <v>245</v>
      </c>
      <c r="AU666" s="18" t="s">
        <v>81</v>
      </c>
    </row>
    <row r="667" s="12" customFormat="1">
      <c r="B667" s="233"/>
      <c r="C667" s="234"/>
      <c r="D667" s="229" t="s">
        <v>249</v>
      </c>
      <c r="E667" s="235" t="s">
        <v>19</v>
      </c>
      <c r="F667" s="236" t="s">
        <v>4168</v>
      </c>
      <c r="G667" s="234"/>
      <c r="H667" s="237">
        <v>3.6539999999999999</v>
      </c>
      <c r="I667" s="238"/>
      <c r="J667" s="234"/>
      <c r="K667" s="234"/>
      <c r="L667" s="239"/>
      <c r="M667" s="240"/>
      <c r="N667" s="241"/>
      <c r="O667" s="241"/>
      <c r="P667" s="241"/>
      <c r="Q667" s="241"/>
      <c r="R667" s="241"/>
      <c r="S667" s="241"/>
      <c r="T667" s="242"/>
      <c r="AT667" s="243" t="s">
        <v>249</v>
      </c>
      <c r="AU667" s="243" t="s">
        <v>81</v>
      </c>
      <c r="AV667" s="12" t="s">
        <v>81</v>
      </c>
      <c r="AW667" s="12" t="s">
        <v>33</v>
      </c>
      <c r="AX667" s="12" t="s">
        <v>72</v>
      </c>
      <c r="AY667" s="243" t="s">
        <v>236</v>
      </c>
    </row>
    <row r="668" s="11" customFormat="1" ht="22.8" customHeight="1">
      <c r="B668" s="201"/>
      <c r="C668" s="202"/>
      <c r="D668" s="203" t="s">
        <v>71</v>
      </c>
      <c r="E668" s="215" t="s">
        <v>329</v>
      </c>
      <c r="F668" s="215" t="s">
        <v>330</v>
      </c>
      <c r="G668" s="202"/>
      <c r="H668" s="202"/>
      <c r="I668" s="205"/>
      <c r="J668" s="216">
        <f>BK668</f>
        <v>0</v>
      </c>
      <c r="K668" s="202"/>
      <c r="L668" s="207"/>
      <c r="M668" s="208"/>
      <c r="N668" s="209"/>
      <c r="O668" s="209"/>
      <c r="P668" s="210">
        <f>SUM(P669:P670)</f>
        <v>0</v>
      </c>
      <c r="Q668" s="209"/>
      <c r="R668" s="210">
        <f>SUM(R669:R670)</f>
        <v>0</v>
      </c>
      <c r="S668" s="209"/>
      <c r="T668" s="211">
        <f>SUM(T669:T670)</f>
        <v>0</v>
      </c>
      <c r="AR668" s="212" t="s">
        <v>79</v>
      </c>
      <c r="AT668" s="213" t="s">
        <v>71</v>
      </c>
      <c r="AU668" s="213" t="s">
        <v>79</v>
      </c>
      <c r="AY668" s="212" t="s">
        <v>236</v>
      </c>
      <c r="BK668" s="214">
        <f>SUM(BK669:BK670)</f>
        <v>0</v>
      </c>
    </row>
    <row r="669" s="1" customFormat="1" ht="16.5" customHeight="1">
      <c r="B669" s="39"/>
      <c r="C669" s="217" t="s">
        <v>2895</v>
      </c>
      <c r="D669" s="217" t="s">
        <v>238</v>
      </c>
      <c r="E669" s="218" t="s">
        <v>4170</v>
      </c>
      <c r="F669" s="219" t="s">
        <v>4171</v>
      </c>
      <c r="G669" s="220" t="s">
        <v>256</v>
      </c>
      <c r="H669" s="221">
        <v>473.584</v>
      </c>
      <c r="I669" s="222"/>
      <c r="J669" s="223">
        <f>ROUND(I669*H669,2)</f>
        <v>0</v>
      </c>
      <c r="K669" s="219" t="s">
        <v>242</v>
      </c>
      <c r="L669" s="44"/>
      <c r="M669" s="224" t="s">
        <v>19</v>
      </c>
      <c r="N669" s="225" t="s">
        <v>43</v>
      </c>
      <c r="O669" s="80"/>
      <c r="P669" s="226">
        <f>O669*H669</f>
        <v>0</v>
      </c>
      <c r="Q669" s="226">
        <v>0</v>
      </c>
      <c r="R669" s="226">
        <f>Q669*H669</f>
        <v>0</v>
      </c>
      <c r="S669" s="226">
        <v>0</v>
      </c>
      <c r="T669" s="227">
        <f>S669*H669</f>
        <v>0</v>
      </c>
      <c r="AR669" s="18" t="s">
        <v>243</v>
      </c>
      <c r="AT669" s="18" t="s">
        <v>238</v>
      </c>
      <c r="AU669" s="18" t="s">
        <v>81</v>
      </c>
      <c r="AY669" s="18" t="s">
        <v>236</v>
      </c>
      <c r="BE669" s="228">
        <f>IF(N669="základní",J669,0)</f>
        <v>0</v>
      </c>
      <c r="BF669" s="228">
        <f>IF(N669="snížená",J669,0)</f>
        <v>0</v>
      </c>
      <c r="BG669" s="228">
        <f>IF(N669="zákl. přenesená",J669,0)</f>
        <v>0</v>
      </c>
      <c r="BH669" s="228">
        <f>IF(N669="sníž. přenesená",J669,0)</f>
        <v>0</v>
      </c>
      <c r="BI669" s="228">
        <f>IF(N669="nulová",J669,0)</f>
        <v>0</v>
      </c>
      <c r="BJ669" s="18" t="s">
        <v>79</v>
      </c>
      <c r="BK669" s="228">
        <f>ROUND(I669*H669,2)</f>
        <v>0</v>
      </c>
      <c r="BL669" s="18" t="s">
        <v>243</v>
      </c>
      <c r="BM669" s="18" t="s">
        <v>4172</v>
      </c>
    </row>
    <row r="670" s="1" customFormat="1">
      <c r="B670" s="39"/>
      <c r="C670" s="40"/>
      <c r="D670" s="229" t="s">
        <v>245</v>
      </c>
      <c r="E670" s="40"/>
      <c r="F670" s="230" t="s">
        <v>4173</v>
      </c>
      <c r="G670" s="40"/>
      <c r="H670" s="40"/>
      <c r="I670" s="144"/>
      <c r="J670" s="40"/>
      <c r="K670" s="40"/>
      <c r="L670" s="44"/>
      <c r="M670" s="231"/>
      <c r="N670" s="80"/>
      <c r="O670" s="80"/>
      <c r="P670" s="80"/>
      <c r="Q670" s="80"/>
      <c r="R670" s="80"/>
      <c r="S670" s="80"/>
      <c r="T670" s="81"/>
      <c r="AT670" s="18" t="s">
        <v>245</v>
      </c>
      <c r="AU670" s="18" t="s">
        <v>81</v>
      </c>
    </row>
    <row r="671" s="11" customFormat="1" ht="25.92" customHeight="1">
      <c r="B671" s="201"/>
      <c r="C671" s="202"/>
      <c r="D671" s="203" t="s">
        <v>71</v>
      </c>
      <c r="E671" s="204" t="s">
        <v>660</v>
      </c>
      <c r="F671" s="204" t="s">
        <v>661</v>
      </c>
      <c r="G671" s="202"/>
      <c r="H671" s="202"/>
      <c r="I671" s="205"/>
      <c r="J671" s="206">
        <f>BK671</f>
        <v>0</v>
      </c>
      <c r="K671" s="202"/>
      <c r="L671" s="207"/>
      <c r="M671" s="208"/>
      <c r="N671" s="209"/>
      <c r="O671" s="209"/>
      <c r="P671" s="210">
        <f>P672</f>
        <v>0</v>
      </c>
      <c r="Q671" s="209"/>
      <c r="R671" s="210">
        <f>R672</f>
        <v>0.010074880000000001</v>
      </c>
      <c r="S671" s="209"/>
      <c r="T671" s="211">
        <f>T672</f>
        <v>0</v>
      </c>
      <c r="AR671" s="212" t="s">
        <v>81</v>
      </c>
      <c r="AT671" s="213" t="s">
        <v>71</v>
      </c>
      <c r="AU671" s="213" t="s">
        <v>72</v>
      </c>
      <c r="AY671" s="212" t="s">
        <v>236</v>
      </c>
      <c r="BK671" s="214">
        <f>BK672</f>
        <v>0</v>
      </c>
    </row>
    <row r="672" s="11" customFormat="1" ht="22.8" customHeight="1">
      <c r="B672" s="201"/>
      <c r="C672" s="202"/>
      <c r="D672" s="203" t="s">
        <v>71</v>
      </c>
      <c r="E672" s="215" t="s">
        <v>2756</v>
      </c>
      <c r="F672" s="215" t="s">
        <v>2757</v>
      </c>
      <c r="G672" s="202"/>
      <c r="H672" s="202"/>
      <c r="I672" s="205"/>
      <c r="J672" s="216">
        <f>BK672</f>
        <v>0</v>
      </c>
      <c r="K672" s="202"/>
      <c r="L672" s="207"/>
      <c r="M672" s="208"/>
      <c r="N672" s="209"/>
      <c r="O672" s="209"/>
      <c r="P672" s="210">
        <f>SUM(P673:P678)</f>
        <v>0</v>
      </c>
      <c r="Q672" s="209"/>
      <c r="R672" s="210">
        <f>SUM(R673:R678)</f>
        <v>0.010074880000000001</v>
      </c>
      <c r="S672" s="209"/>
      <c r="T672" s="211">
        <f>SUM(T673:T678)</f>
        <v>0</v>
      </c>
      <c r="AR672" s="212" t="s">
        <v>81</v>
      </c>
      <c r="AT672" s="213" t="s">
        <v>71</v>
      </c>
      <c r="AU672" s="213" t="s">
        <v>79</v>
      </c>
      <c r="AY672" s="212" t="s">
        <v>236</v>
      </c>
      <c r="BK672" s="214">
        <f>SUM(BK673:BK678)</f>
        <v>0</v>
      </c>
    </row>
    <row r="673" s="1" customFormat="1" ht="16.5" customHeight="1">
      <c r="B673" s="39"/>
      <c r="C673" s="217" t="s">
        <v>4174</v>
      </c>
      <c r="D673" s="217" t="s">
        <v>238</v>
      </c>
      <c r="E673" s="218" t="s">
        <v>4175</v>
      </c>
      <c r="F673" s="219" t="s">
        <v>4176</v>
      </c>
      <c r="G673" s="220" t="s">
        <v>264</v>
      </c>
      <c r="H673" s="221">
        <v>14.816000000000001</v>
      </c>
      <c r="I673" s="222"/>
      <c r="J673" s="223">
        <f>ROUND(I673*H673,2)</f>
        <v>0</v>
      </c>
      <c r="K673" s="219" t="s">
        <v>242</v>
      </c>
      <c r="L673" s="44"/>
      <c r="M673" s="224" t="s">
        <v>19</v>
      </c>
      <c r="N673" s="225" t="s">
        <v>43</v>
      </c>
      <c r="O673" s="80"/>
      <c r="P673" s="226">
        <f>O673*H673</f>
        <v>0</v>
      </c>
      <c r="Q673" s="226">
        <v>0.00068000000000000005</v>
      </c>
      <c r="R673" s="226">
        <f>Q673*H673</f>
        <v>0.010074880000000001</v>
      </c>
      <c r="S673" s="226">
        <v>0</v>
      </c>
      <c r="T673" s="227">
        <f>S673*H673</f>
        <v>0</v>
      </c>
      <c r="AR673" s="18" t="s">
        <v>412</v>
      </c>
      <c r="AT673" s="18" t="s">
        <v>238</v>
      </c>
      <c r="AU673" s="18" t="s">
        <v>81</v>
      </c>
      <c r="AY673" s="18" t="s">
        <v>236</v>
      </c>
      <c r="BE673" s="228">
        <f>IF(N673="základní",J673,0)</f>
        <v>0</v>
      </c>
      <c r="BF673" s="228">
        <f>IF(N673="snížená",J673,0)</f>
        <v>0</v>
      </c>
      <c r="BG673" s="228">
        <f>IF(N673="zákl. přenesená",J673,0)</f>
        <v>0</v>
      </c>
      <c r="BH673" s="228">
        <f>IF(N673="sníž. přenesená",J673,0)</f>
        <v>0</v>
      </c>
      <c r="BI673" s="228">
        <f>IF(N673="nulová",J673,0)</f>
        <v>0</v>
      </c>
      <c r="BJ673" s="18" t="s">
        <v>79</v>
      </c>
      <c r="BK673" s="228">
        <f>ROUND(I673*H673,2)</f>
        <v>0</v>
      </c>
      <c r="BL673" s="18" t="s">
        <v>412</v>
      </c>
      <c r="BM673" s="18" t="s">
        <v>4177</v>
      </c>
    </row>
    <row r="674" s="1" customFormat="1">
      <c r="B674" s="39"/>
      <c r="C674" s="40"/>
      <c r="D674" s="229" t="s">
        <v>245</v>
      </c>
      <c r="E674" s="40"/>
      <c r="F674" s="230" t="s">
        <v>4178</v>
      </c>
      <c r="G674" s="40"/>
      <c r="H674" s="40"/>
      <c r="I674" s="144"/>
      <c r="J674" s="40"/>
      <c r="K674" s="40"/>
      <c r="L674" s="44"/>
      <c r="M674" s="231"/>
      <c r="N674" s="80"/>
      <c r="O674" s="80"/>
      <c r="P674" s="80"/>
      <c r="Q674" s="80"/>
      <c r="R674" s="80"/>
      <c r="S674" s="80"/>
      <c r="T674" s="81"/>
      <c r="AT674" s="18" t="s">
        <v>245</v>
      </c>
      <c r="AU674" s="18" t="s">
        <v>81</v>
      </c>
    </row>
    <row r="675" s="12" customFormat="1">
      <c r="B675" s="233"/>
      <c r="C675" s="234"/>
      <c r="D675" s="229" t="s">
        <v>249</v>
      </c>
      <c r="E675" s="235" t="s">
        <v>19</v>
      </c>
      <c r="F675" s="236" t="s">
        <v>4179</v>
      </c>
      <c r="G675" s="234"/>
      <c r="H675" s="237">
        <v>4.5</v>
      </c>
      <c r="I675" s="238"/>
      <c r="J675" s="234"/>
      <c r="K675" s="234"/>
      <c r="L675" s="239"/>
      <c r="M675" s="240"/>
      <c r="N675" s="241"/>
      <c r="O675" s="241"/>
      <c r="P675" s="241"/>
      <c r="Q675" s="241"/>
      <c r="R675" s="241"/>
      <c r="S675" s="241"/>
      <c r="T675" s="242"/>
      <c r="AT675" s="243" t="s">
        <v>249</v>
      </c>
      <c r="AU675" s="243" t="s">
        <v>81</v>
      </c>
      <c r="AV675" s="12" t="s">
        <v>81</v>
      </c>
      <c r="AW675" s="12" t="s">
        <v>33</v>
      </c>
      <c r="AX675" s="12" t="s">
        <v>72</v>
      </c>
      <c r="AY675" s="243" t="s">
        <v>236</v>
      </c>
    </row>
    <row r="676" s="12" customFormat="1">
      <c r="B676" s="233"/>
      <c r="C676" s="234"/>
      <c r="D676" s="229" t="s">
        <v>249</v>
      </c>
      <c r="E676" s="235" t="s">
        <v>19</v>
      </c>
      <c r="F676" s="236" t="s">
        <v>4180</v>
      </c>
      <c r="G676" s="234"/>
      <c r="H676" s="237">
        <v>10.316000000000001</v>
      </c>
      <c r="I676" s="238"/>
      <c r="J676" s="234"/>
      <c r="K676" s="234"/>
      <c r="L676" s="239"/>
      <c r="M676" s="240"/>
      <c r="N676" s="241"/>
      <c r="O676" s="241"/>
      <c r="P676" s="241"/>
      <c r="Q676" s="241"/>
      <c r="R676" s="241"/>
      <c r="S676" s="241"/>
      <c r="T676" s="242"/>
      <c r="AT676" s="243" t="s">
        <v>249</v>
      </c>
      <c r="AU676" s="243" t="s">
        <v>81</v>
      </c>
      <c r="AV676" s="12" t="s">
        <v>81</v>
      </c>
      <c r="AW676" s="12" t="s">
        <v>33</v>
      </c>
      <c r="AX676" s="12" t="s">
        <v>72</v>
      </c>
      <c r="AY676" s="243" t="s">
        <v>236</v>
      </c>
    </row>
    <row r="677" s="1" customFormat="1" ht="16.5" customHeight="1">
      <c r="B677" s="39"/>
      <c r="C677" s="217" t="s">
        <v>4181</v>
      </c>
      <c r="D677" s="217" t="s">
        <v>238</v>
      </c>
      <c r="E677" s="218" t="s">
        <v>2867</v>
      </c>
      <c r="F677" s="219" t="s">
        <v>2868</v>
      </c>
      <c r="G677" s="220" t="s">
        <v>256</v>
      </c>
      <c r="H677" s="221">
        <v>0.01</v>
      </c>
      <c r="I677" s="222"/>
      <c r="J677" s="223">
        <f>ROUND(I677*H677,2)</f>
        <v>0</v>
      </c>
      <c r="K677" s="219" t="s">
        <v>242</v>
      </c>
      <c r="L677" s="44"/>
      <c r="M677" s="224" t="s">
        <v>19</v>
      </c>
      <c r="N677" s="225" t="s">
        <v>43</v>
      </c>
      <c r="O677" s="80"/>
      <c r="P677" s="226">
        <f>O677*H677</f>
        <v>0</v>
      </c>
      <c r="Q677" s="226">
        <v>0</v>
      </c>
      <c r="R677" s="226">
        <f>Q677*H677</f>
        <v>0</v>
      </c>
      <c r="S677" s="226">
        <v>0</v>
      </c>
      <c r="T677" s="227">
        <f>S677*H677</f>
        <v>0</v>
      </c>
      <c r="AR677" s="18" t="s">
        <v>412</v>
      </c>
      <c r="AT677" s="18" t="s">
        <v>238</v>
      </c>
      <c r="AU677" s="18" t="s">
        <v>81</v>
      </c>
      <c r="AY677" s="18" t="s">
        <v>236</v>
      </c>
      <c r="BE677" s="228">
        <f>IF(N677="základní",J677,0)</f>
        <v>0</v>
      </c>
      <c r="BF677" s="228">
        <f>IF(N677="snížená",J677,0)</f>
        <v>0</v>
      </c>
      <c r="BG677" s="228">
        <f>IF(N677="zákl. přenesená",J677,0)</f>
        <v>0</v>
      </c>
      <c r="BH677" s="228">
        <f>IF(N677="sníž. přenesená",J677,0)</f>
        <v>0</v>
      </c>
      <c r="BI677" s="228">
        <f>IF(N677="nulová",J677,0)</f>
        <v>0</v>
      </c>
      <c r="BJ677" s="18" t="s">
        <v>79</v>
      </c>
      <c r="BK677" s="228">
        <f>ROUND(I677*H677,2)</f>
        <v>0</v>
      </c>
      <c r="BL677" s="18" t="s">
        <v>412</v>
      </c>
      <c r="BM677" s="18" t="s">
        <v>4182</v>
      </c>
    </row>
    <row r="678" s="1" customFormat="1">
      <c r="B678" s="39"/>
      <c r="C678" s="40"/>
      <c r="D678" s="229" t="s">
        <v>245</v>
      </c>
      <c r="E678" s="40"/>
      <c r="F678" s="230" t="s">
        <v>2870</v>
      </c>
      <c r="G678" s="40"/>
      <c r="H678" s="40"/>
      <c r="I678" s="144"/>
      <c r="J678" s="40"/>
      <c r="K678" s="40"/>
      <c r="L678" s="44"/>
      <c r="M678" s="247"/>
      <c r="N678" s="248"/>
      <c r="O678" s="248"/>
      <c r="P678" s="248"/>
      <c r="Q678" s="248"/>
      <c r="R678" s="248"/>
      <c r="S678" s="248"/>
      <c r="T678" s="249"/>
      <c r="AT678" s="18" t="s">
        <v>245</v>
      </c>
      <c r="AU678" s="18" t="s">
        <v>81</v>
      </c>
    </row>
    <row r="679" s="1" customFormat="1" ht="6.96" customHeight="1">
      <c r="B679" s="58"/>
      <c r="C679" s="59"/>
      <c r="D679" s="59"/>
      <c r="E679" s="59"/>
      <c r="F679" s="59"/>
      <c r="G679" s="59"/>
      <c r="H679" s="59"/>
      <c r="I679" s="168"/>
      <c r="J679" s="59"/>
      <c r="K679" s="59"/>
      <c r="L679" s="44"/>
    </row>
  </sheetData>
  <sheetProtection sheet="1" autoFilter="0" formatColumns="0" formatRows="0" objects="1" scenarios="1" spinCount="100000" saltValue="bbu4SQvYHUQpEmBlYKVgC8wzUfGCnp5MaS/azA+QqkHrs/crIW3pu4fh8qtnRsblykjSMBCTVN4QtS+ffuyIHA==" hashValue="Tk6wucUC+n2mK4Rq1+y2qIQ0qhWhi0A0SbwuBrpjn3BYfdQZ2zXxVIaY8MNEIxhtW7eLlj+l3EA6HC2i3qA6EA==" algorithmName="SHA-512" password="CC35"/>
  <autoFilter ref="C91:K67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212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260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tr">
        <f>IF('Rekapitulace stavby'!AN19="","",'Rekapitulace stavby'!AN19)</f>
        <v/>
      </c>
      <c r="L25" s="44"/>
    </row>
    <row r="26" s="1" customFormat="1" ht="18" customHeight="1">
      <c r="B26" s="44"/>
      <c r="E26" s="18" t="str">
        <f>IF('Rekapitulace stavby'!E20="","",'Rekapitulace stavby'!E20)</f>
        <v xml:space="preserve"> </v>
      </c>
      <c r="I26" s="146" t="s">
        <v>28</v>
      </c>
      <c r="J26" s="18" t="str">
        <f>IF('Rekapitulace stavby'!AN20="","",'Rekapitulace stavby'!AN20)</f>
        <v/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ROUND(J88,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ROUND((SUM(BE88:BE139)),  2)</f>
        <v>0</v>
      </c>
      <c r="I35" s="157">
        <v>0.20999999999999999</v>
      </c>
      <c r="J35" s="156">
        <f>ROUND(((SUM(BE88:BE139))*I35),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ROUND((SUM(BF88:BF139)),  2)</f>
        <v>0</v>
      </c>
      <c r="I36" s="157">
        <v>0.14999999999999999</v>
      </c>
      <c r="J36" s="156">
        <f>ROUND(((SUM(BF88:BF139))*I36),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ROUND((SUM(BG88:BG139)),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ROUND((SUM(BH88:BH139)),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ROUND((SUM(BI88:BI139)),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212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SO 01.2 - Kácení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 xml:space="preserve"> 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J88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219</v>
      </c>
      <c r="E64" s="181"/>
      <c r="F64" s="181"/>
      <c r="G64" s="181"/>
      <c r="H64" s="181"/>
      <c r="I64" s="182"/>
      <c r="J64" s="183">
        <f>J89</f>
        <v>0</v>
      </c>
      <c r="K64" s="179"/>
      <c r="L64" s="184"/>
    </row>
    <row r="65" s="9" customFormat="1" ht="19.92" customHeight="1">
      <c r="B65" s="185"/>
      <c r="C65" s="122"/>
      <c r="D65" s="186" t="s">
        <v>220</v>
      </c>
      <c r="E65" s="187"/>
      <c r="F65" s="187"/>
      <c r="G65" s="187"/>
      <c r="H65" s="187"/>
      <c r="I65" s="188"/>
      <c r="J65" s="189">
        <f>J90</f>
        <v>0</v>
      </c>
      <c r="K65" s="122"/>
      <c r="L65" s="190"/>
    </row>
    <row r="66" s="9" customFormat="1" ht="19.92" customHeight="1">
      <c r="B66" s="185"/>
      <c r="C66" s="122"/>
      <c r="D66" s="186" t="s">
        <v>261</v>
      </c>
      <c r="E66" s="187"/>
      <c r="F66" s="187"/>
      <c r="G66" s="187"/>
      <c r="H66" s="187"/>
      <c r="I66" s="188"/>
      <c r="J66" s="189">
        <f>J137</f>
        <v>0</v>
      </c>
      <c r="K66" s="122"/>
      <c r="L66" s="190"/>
    </row>
    <row r="67" s="1" customFormat="1" ht="21.84" customHeight="1">
      <c r="B67" s="39"/>
      <c r="C67" s="40"/>
      <c r="D67" s="40"/>
      <c r="E67" s="40"/>
      <c r="F67" s="40"/>
      <c r="G67" s="40"/>
      <c r="H67" s="40"/>
      <c r="I67" s="144"/>
      <c r="J67" s="40"/>
      <c r="K67" s="40"/>
      <c r="L67" s="44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8"/>
      <c r="J68" s="59"/>
      <c r="K68" s="59"/>
      <c r="L68" s="44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1"/>
      <c r="J72" s="61"/>
      <c r="K72" s="61"/>
      <c r="L72" s="44"/>
    </row>
    <row r="73" s="1" customFormat="1" ht="24.96" customHeight="1">
      <c r="B73" s="39"/>
      <c r="C73" s="24" t="s">
        <v>221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2" customHeight="1">
      <c r="B75" s="39"/>
      <c r="C75" s="33" t="s">
        <v>16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172" t="str">
        <f>E7</f>
        <v>Horoměřická S 071 - most, Praha 6, č. akce 999615</v>
      </c>
      <c r="F76" s="33"/>
      <c r="G76" s="33"/>
      <c r="H76" s="33"/>
      <c r="I76" s="144"/>
      <c r="J76" s="40"/>
      <c r="K76" s="40"/>
      <c r="L76" s="44"/>
    </row>
    <row r="77" ht="12" customHeight="1">
      <c r="B77" s="22"/>
      <c r="C77" s="33" t="s">
        <v>211</v>
      </c>
      <c r="D77" s="23"/>
      <c r="E77" s="23"/>
      <c r="F77" s="23"/>
      <c r="G77" s="23"/>
      <c r="H77" s="23"/>
      <c r="I77" s="137"/>
      <c r="J77" s="23"/>
      <c r="K77" s="23"/>
      <c r="L77" s="21"/>
    </row>
    <row r="78" s="1" customFormat="1" ht="16.5" customHeight="1">
      <c r="B78" s="39"/>
      <c r="C78" s="40"/>
      <c r="D78" s="40"/>
      <c r="E78" s="172" t="s">
        <v>212</v>
      </c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213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65" t="str">
        <f>E11</f>
        <v>SO 01.2 - Kácení</v>
      </c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F14</f>
        <v>ul. Horoměřická / Pod Habrovkou</v>
      </c>
      <c r="G82" s="40"/>
      <c r="H82" s="40"/>
      <c r="I82" s="146" t="s">
        <v>23</v>
      </c>
      <c r="J82" s="68" t="str">
        <f>IF(J14="","",J14)</f>
        <v>28. 1. 2019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3.65" customHeight="1">
      <c r="B84" s="39"/>
      <c r="C84" s="33" t="s">
        <v>25</v>
      </c>
      <c r="D84" s="40"/>
      <c r="E84" s="40"/>
      <c r="F84" s="28" t="str">
        <f>E17</f>
        <v>TSK hl.m. Prahy, a.s.</v>
      </c>
      <c r="G84" s="40"/>
      <c r="H84" s="40"/>
      <c r="I84" s="146" t="s">
        <v>31</v>
      </c>
      <c r="J84" s="37" t="str">
        <f>E23</f>
        <v>AGA Letiště, spol. s r.o.</v>
      </c>
      <c r="K84" s="40"/>
      <c r="L84" s="44"/>
    </row>
    <row r="85" s="1" customFormat="1" ht="13.65" customHeight="1">
      <c r="B85" s="39"/>
      <c r="C85" s="33" t="s">
        <v>29</v>
      </c>
      <c r="D85" s="40"/>
      <c r="E85" s="40"/>
      <c r="F85" s="28" t="str">
        <f>IF(E20="","",E20)</f>
        <v>Vyplň údaj</v>
      </c>
      <c r="G85" s="40"/>
      <c r="H85" s="40"/>
      <c r="I85" s="146" t="s">
        <v>34</v>
      </c>
      <c r="J85" s="37" t="str">
        <f>E26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0" customFormat="1" ht="29.28" customHeight="1">
      <c r="B87" s="191"/>
      <c r="C87" s="192" t="s">
        <v>222</v>
      </c>
      <c r="D87" s="193" t="s">
        <v>57</v>
      </c>
      <c r="E87" s="193" t="s">
        <v>53</v>
      </c>
      <c r="F87" s="193" t="s">
        <v>54</v>
      </c>
      <c r="G87" s="193" t="s">
        <v>223</v>
      </c>
      <c r="H87" s="193" t="s">
        <v>224</v>
      </c>
      <c r="I87" s="194" t="s">
        <v>225</v>
      </c>
      <c r="J87" s="193" t="s">
        <v>217</v>
      </c>
      <c r="K87" s="195" t="s">
        <v>226</v>
      </c>
      <c r="L87" s="196"/>
      <c r="M87" s="88" t="s">
        <v>19</v>
      </c>
      <c r="N87" s="89" t="s">
        <v>42</v>
      </c>
      <c r="O87" s="89" t="s">
        <v>227</v>
      </c>
      <c r="P87" s="89" t="s">
        <v>228</v>
      </c>
      <c r="Q87" s="89" t="s">
        <v>229</v>
      </c>
      <c r="R87" s="89" t="s">
        <v>230</v>
      </c>
      <c r="S87" s="89" t="s">
        <v>231</v>
      </c>
      <c r="T87" s="90" t="s">
        <v>232</v>
      </c>
    </row>
    <row r="88" s="1" customFormat="1" ht="22.8" customHeight="1">
      <c r="B88" s="39"/>
      <c r="C88" s="95" t="s">
        <v>233</v>
      </c>
      <c r="D88" s="40"/>
      <c r="E88" s="40"/>
      <c r="F88" s="40"/>
      <c r="G88" s="40"/>
      <c r="H88" s="40"/>
      <c r="I88" s="144"/>
      <c r="J88" s="197">
        <f>BK88</f>
        <v>0</v>
      </c>
      <c r="K88" s="40"/>
      <c r="L88" s="44"/>
      <c r="M88" s="91"/>
      <c r="N88" s="92"/>
      <c r="O88" s="92"/>
      <c r="P88" s="198">
        <f>P89</f>
        <v>0</v>
      </c>
      <c r="Q88" s="92"/>
      <c r="R88" s="198">
        <f>R89</f>
        <v>2.6339800000000002</v>
      </c>
      <c r="S88" s="92"/>
      <c r="T88" s="199">
        <f>T89</f>
        <v>0</v>
      </c>
      <c r="AT88" s="18" t="s">
        <v>71</v>
      </c>
      <c r="AU88" s="18" t="s">
        <v>218</v>
      </c>
      <c r="BK88" s="200">
        <f>BK89</f>
        <v>0</v>
      </c>
    </row>
    <row r="89" s="11" customFormat="1" ht="25.92" customHeight="1">
      <c r="B89" s="201"/>
      <c r="C89" s="202"/>
      <c r="D89" s="203" t="s">
        <v>71</v>
      </c>
      <c r="E89" s="204" t="s">
        <v>234</v>
      </c>
      <c r="F89" s="204" t="s">
        <v>235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P90+P137</f>
        <v>0</v>
      </c>
      <c r="Q89" s="209"/>
      <c r="R89" s="210">
        <f>R90+R137</f>
        <v>2.6339800000000002</v>
      </c>
      <c r="S89" s="209"/>
      <c r="T89" s="211">
        <f>T90+T137</f>
        <v>0</v>
      </c>
      <c r="AR89" s="212" t="s">
        <v>79</v>
      </c>
      <c r="AT89" s="213" t="s">
        <v>71</v>
      </c>
      <c r="AU89" s="213" t="s">
        <v>72</v>
      </c>
      <c r="AY89" s="212" t="s">
        <v>236</v>
      </c>
      <c r="BK89" s="214">
        <f>BK90+BK137</f>
        <v>0</v>
      </c>
    </row>
    <row r="90" s="11" customFormat="1" ht="22.8" customHeight="1">
      <c r="B90" s="201"/>
      <c r="C90" s="202"/>
      <c r="D90" s="203" t="s">
        <v>71</v>
      </c>
      <c r="E90" s="215" t="s">
        <v>79</v>
      </c>
      <c r="F90" s="215" t="s">
        <v>237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SUM(P91:P136)</f>
        <v>0</v>
      </c>
      <c r="Q90" s="209"/>
      <c r="R90" s="210">
        <f>SUM(R91:R136)</f>
        <v>2.6339800000000002</v>
      </c>
      <c r="S90" s="209"/>
      <c r="T90" s="211">
        <f>SUM(T91:T136)</f>
        <v>0</v>
      </c>
      <c r="AR90" s="212" t="s">
        <v>79</v>
      </c>
      <c r="AT90" s="213" t="s">
        <v>71</v>
      </c>
      <c r="AU90" s="213" t="s">
        <v>79</v>
      </c>
      <c r="AY90" s="212" t="s">
        <v>236</v>
      </c>
      <c r="BK90" s="214">
        <f>SUM(BK91:BK136)</f>
        <v>0</v>
      </c>
    </row>
    <row r="91" s="1" customFormat="1" ht="16.5" customHeight="1">
      <c r="B91" s="39"/>
      <c r="C91" s="217" t="s">
        <v>79</v>
      </c>
      <c r="D91" s="217" t="s">
        <v>238</v>
      </c>
      <c r="E91" s="218" t="s">
        <v>262</v>
      </c>
      <c r="F91" s="219" t="s">
        <v>263</v>
      </c>
      <c r="G91" s="220" t="s">
        <v>264</v>
      </c>
      <c r="H91" s="221">
        <v>501</v>
      </c>
      <c r="I91" s="222"/>
      <c r="J91" s="223">
        <f>ROUND(I91*H91,2)</f>
        <v>0</v>
      </c>
      <c r="K91" s="219" t="s">
        <v>242</v>
      </c>
      <c r="L91" s="44"/>
      <c r="M91" s="224" t="s">
        <v>19</v>
      </c>
      <c r="N91" s="225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243</v>
      </c>
      <c r="AT91" s="18" t="s">
        <v>238</v>
      </c>
      <c r="AU91" s="18" t="s">
        <v>81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243</v>
      </c>
      <c r="BM91" s="18" t="s">
        <v>265</v>
      </c>
    </row>
    <row r="92" s="1" customFormat="1">
      <c r="B92" s="39"/>
      <c r="C92" s="40"/>
      <c r="D92" s="229" t="s">
        <v>245</v>
      </c>
      <c r="E92" s="40"/>
      <c r="F92" s="230" t="s">
        <v>266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81</v>
      </c>
    </row>
    <row r="93" s="1" customFormat="1">
      <c r="B93" s="39"/>
      <c r="C93" s="40"/>
      <c r="D93" s="229" t="s">
        <v>247</v>
      </c>
      <c r="E93" s="40"/>
      <c r="F93" s="232" t="s">
        <v>267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247</v>
      </c>
      <c r="AU93" s="18" t="s">
        <v>81</v>
      </c>
    </row>
    <row r="94" s="12" customFormat="1">
      <c r="B94" s="233"/>
      <c r="C94" s="234"/>
      <c r="D94" s="229" t="s">
        <v>249</v>
      </c>
      <c r="E94" s="235" t="s">
        <v>19</v>
      </c>
      <c r="F94" s="236" t="s">
        <v>268</v>
      </c>
      <c r="G94" s="234"/>
      <c r="H94" s="237">
        <v>501</v>
      </c>
      <c r="I94" s="238"/>
      <c r="J94" s="234"/>
      <c r="K94" s="234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249</v>
      </c>
      <c r="AU94" s="243" t="s">
        <v>81</v>
      </c>
      <c r="AV94" s="12" t="s">
        <v>81</v>
      </c>
      <c r="AW94" s="12" t="s">
        <v>33</v>
      </c>
      <c r="AX94" s="12" t="s">
        <v>72</v>
      </c>
      <c r="AY94" s="243" t="s">
        <v>236</v>
      </c>
    </row>
    <row r="95" s="1" customFormat="1" ht="16.5" customHeight="1">
      <c r="B95" s="39"/>
      <c r="C95" s="217" t="s">
        <v>81</v>
      </c>
      <c r="D95" s="217" t="s">
        <v>238</v>
      </c>
      <c r="E95" s="218" t="s">
        <v>269</v>
      </c>
      <c r="F95" s="219" t="s">
        <v>270</v>
      </c>
      <c r="G95" s="220" t="s">
        <v>264</v>
      </c>
      <c r="H95" s="221">
        <v>501</v>
      </c>
      <c r="I95" s="222"/>
      <c r="J95" s="223">
        <f>ROUND(I95*H95,2)</f>
        <v>0</v>
      </c>
      <c r="K95" s="219" t="s">
        <v>242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0.00018000000000000001</v>
      </c>
      <c r="R95" s="226">
        <f>Q95*H95</f>
        <v>0.09018000000000001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271</v>
      </c>
    </row>
    <row r="96" s="1" customFormat="1">
      <c r="B96" s="39"/>
      <c r="C96" s="40"/>
      <c r="D96" s="229" t="s">
        <v>245</v>
      </c>
      <c r="E96" s="40"/>
      <c r="F96" s="230" t="s">
        <v>272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" customFormat="1">
      <c r="B97" s="39"/>
      <c r="C97" s="40"/>
      <c r="D97" s="229" t="s">
        <v>247</v>
      </c>
      <c r="E97" s="40"/>
      <c r="F97" s="232" t="s">
        <v>273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247</v>
      </c>
      <c r="AU97" s="18" t="s">
        <v>81</v>
      </c>
    </row>
    <row r="98" s="12" customFormat="1">
      <c r="B98" s="233"/>
      <c r="C98" s="234"/>
      <c r="D98" s="229" t="s">
        <v>249</v>
      </c>
      <c r="E98" s="235" t="s">
        <v>19</v>
      </c>
      <c r="F98" s="236" t="s">
        <v>268</v>
      </c>
      <c r="G98" s="234"/>
      <c r="H98" s="237">
        <v>501</v>
      </c>
      <c r="I98" s="238"/>
      <c r="J98" s="234"/>
      <c r="K98" s="234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249</v>
      </c>
      <c r="AU98" s="243" t="s">
        <v>81</v>
      </c>
      <c r="AV98" s="12" t="s">
        <v>81</v>
      </c>
      <c r="AW98" s="12" t="s">
        <v>33</v>
      </c>
      <c r="AX98" s="12" t="s">
        <v>72</v>
      </c>
      <c r="AY98" s="243" t="s">
        <v>236</v>
      </c>
    </row>
    <row r="99" s="1" customFormat="1" ht="16.5" customHeight="1">
      <c r="B99" s="39"/>
      <c r="C99" s="217" t="s">
        <v>101</v>
      </c>
      <c r="D99" s="217" t="s">
        <v>238</v>
      </c>
      <c r="E99" s="218" t="s">
        <v>274</v>
      </c>
      <c r="F99" s="219" t="s">
        <v>275</v>
      </c>
      <c r="G99" s="220" t="s">
        <v>276</v>
      </c>
      <c r="H99" s="221">
        <v>12</v>
      </c>
      <c r="I99" s="222"/>
      <c r="J99" s="223">
        <f>ROUND(I99*H99,2)</f>
        <v>0</v>
      </c>
      <c r="K99" s="219" t="s">
        <v>242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243</v>
      </c>
      <c r="AT99" s="18" t="s">
        <v>238</v>
      </c>
      <c r="AU99" s="18" t="s">
        <v>81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243</v>
      </c>
      <c r="BM99" s="18" t="s">
        <v>277</v>
      </c>
    </row>
    <row r="100" s="1" customFormat="1">
      <c r="B100" s="39"/>
      <c r="C100" s="40"/>
      <c r="D100" s="229" t="s">
        <v>245</v>
      </c>
      <c r="E100" s="40"/>
      <c r="F100" s="230" t="s">
        <v>278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81</v>
      </c>
    </row>
    <row r="101" s="1" customFormat="1">
      <c r="B101" s="39"/>
      <c r="C101" s="40"/>
      <c r="D101" s="229" t="s">
        <v>247</v>
      </c>
      <c r="E101" s="40"/>
      <c r="F101" s="232" t="s">
        <v>279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247</v>
      </c>
      <c r="AU101" s="18" t="s">
        <v>81</v>
      </c>
    </row>
    <row r="102" s="12" customFormat="1">
      <c r="B102" s="233"/>
      <c r="C102" s="234"/>
      <c r="D102" s="229" t="s">
        <v>249</v>
      </c>
      <c r="E102" s="235" t="s">
        <v>19</v>
      </c>
      <c r="F102" s="236" t="s">
        <v>280</v>
      </c>
      <c r="G102" s="234"/>
      <c r="H102" s="237">
        <v>12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249</v>
      </c>
      <c r="AU102" s="243" t="s">
        <v>81</v>
      </c>
      <c r="AV102" s="12" t="s">
        <v>81</v>
      </c>
      <c r="AW102" s="12" t="s">
        <v>33</v>
      </c>
      <c r="AX102" s="12" t="s">
        <v>72</v>
      </c>
      <c r="AY102" s="243" t="s">
        <v>236</v>
      </c>
    </row>
    <row r="103" s="1" customFormat="1" ht="16.5" customHeight="1">
      <c r="B103" s="39"/>
      <c r="C103" s="217" t="s">
        <v>243</v>
      </c>
      <c r="D103" s="217" t="s">
        <v>238</v>
      </c>
      <c r="E103" s="218" t="s">
        <v>281</v>
      </c>
      <c r="F103" s="219" t="s">
        <v>282</v>
      </c>
      <c r="G103" s="220" t="s">
        <v>276</v>
      </c>
      <c r="H103" s="221">
        <v>7</v>
      </c>
      <c r="I103" s="222"/>
      <c r="J103" s="223">
        <f>ROUND(I103*H103,2)</f>
        <v>0</v>
      </c>
      <c r="K103" s="219" t="s">
        <v>242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243</v>
      </c>
      <c r="AT103" s="18" t="s">
        <v>238</v>
      </c>
      <c r="AU103" s="18" t="s">
        <v>81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243</v>
      </c>
      <c r="BM103" s="18" t="s">
        <v>283</v>
      </c>
    </row>
    <row r="104" s="1" customFormat="1">
      <c r="B104" s="39"/>
      <c r="C104" s="40"/>
      <c r="D104" s="229" t="s">
        <v>245</v>
      </c>
      <c r="E104" s="40"/>
      <c r="F104" s="230" t="s">
        <v>284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81</v>
      </c>
    </row>
    <row r="105" s="1" customFormat="1">
      <c r="B105" s="39"/>
      <c r="C105" s="40"/>
      <c r="D105" s="229" t="s">
        <v>247</v>
      </c>
      <c r="E105" s="40"/>
      <c r="F105" s="232" t="s">
        <v>279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247</v>
      </c>
      <c r="AU105" s="18" t="s">
        <v>81</v>
      </c>
    </row>
    <row r="106" s="12" customFormat="1">
      <c r="B106" s="233"/>
      <c r="C106" s="234"/>
      <c r="D106" s="229" t="s">
        <v>249</v>
      </c>
      <c r="E106" s="235" t="s">
        <v>19</v>
      </c>
      <c r="F106" s="236" t="s">
        <v>285</v>
      </c>
      <c r="G106" s="234"/>
      <c r="H106" s="237">
        <v>7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249</v>
      </c>
      <c r="AU106" s="243" t="s">
        <v>81</v>
      </c>
      <c r="AV106" s="12" t="s">
        <v>81</v>
      </c>
      <c r="AW106" s="12" t="s">
        <v>33</v>
      </c>
      <c r="AX106" s="12" t="s">
        <v>72</v>
      </c>
      <c r="AY106" s="243" t="s">
        <v>236</v>
      </c>
    </row>
    <row r="107" s="1" customFormat="1" ht="16.5" customHeight="1">
      <c r="B107" s="39"/>
      <c r="C107" s="217" t="s">
        <v>286</v>
      </c>
      <c r="D107" s="217" t="s">
        <v>238</v>
      </c>
      <c r="E107" s="218" t="s">
        <v>287</v>
      </c>
      <c r="F107" s="219" t="s">
        <v>288</v>
      </c>
      <c r="G107" s="220" t="s">
        <v>276</v>
      </c>
      <c r="H107" s="221">
        <v>5</v>
      </c>
      <c r="I107" s="222"/>
      <c r="J107" s="223">
        <f>ROUND(I107*H107,2)</f>
        <v>0</v>
      </c>
      <c r="K107" s="219" t="s">
        <v>242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243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243</v>
      </c>
      <c r="BM107" s="18" t="s">
        <v>289</v>
      </c>
    </row>
    <row r="108" s="1" customFormat="1">
      <c r="B108" s="39"/>
      <c r="C108" s="40"/>
      <c r="D108" s="229" t="s">
        <v>245</v>
      </c>
      <c r="E108" s="40"/>
      <c r="F108" s="230" t="s">
        <v>290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>
      <c r="B109" s="39"/>
      <c r="C109" s="40"/>
      <c r="D109" s="229" t="s">
        <v>247</v>
      </c>
      <c r="E109" s="40"/>
      <c r="F109" s="232" t="s">
        <v>279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247</v>
      </c>
      <c r="AU109" s="18" t="s">
        <v>81</v>
      </c>
    </row>
    <row r="110" s="12" customFormat="1">
      <c r="B110" s="233"/>
      <c r="C110" s="234"/>
      <c r="D110" s="229" t="s">
        <v>249</v>
      </c>
      <c r="E110" s="235" t="s">
        <v>19</v>
      </c>
      <c r="F110" s="236" t="s">
        <v>291</v>
      </c>
      <c r="G110" s="234"/>
      <c r="H110" s="237">
        <v>5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249</v>
      </c>
      <c r="AU110" s="243" t="s">
        <v>81</v>
      </c>
      <c r="AV110" s="12" t="s">
        <v>81</v>
      </c>
      <c r="AW110" s="12" t="s">
        <v>33</v>
      </c>
      <c r="AX110" s="12" t="s">
        <v>72</v>
      </c>
      <c r="AY110" s="243" t="s">
        <v>236</v>
      </c>
    </row>
    <row r="111" s="1" customFormat="1" ht="16.5" customHeight="1">
      <c r="B111" s="39"/>
      <c r="C111" s="217" t="s">
        <v>292</v>
      </c>
      <c r="D111" s="217" t="s">
        <v>238</v>
      </c>
      <c r="E111" s="218" t="s">
        <v>293</v>
      </c>
      <c r="F111" s="219" t="s">
        <v>294</v>
      </c>
      <c r="G111" s="220" t="s">
        <v>276</v>
      </c>
      <c r="H111" s="221">
        <v>14.800000000000001</v>
      </c>
      <c r="I111" s="222"/>
      <c r="J111" s="223">
        <f>ROUND(I111*H111,2)</f>
        <v>0</v>
      </c>
      <c r="K111" s="219" t="s">
        <v>242</v>
      </c>
      <c r="L111" s="44"/>
      <c r="M111" s="224" t="s">
        <v>19</v>
      </c>
      <c r="N111" s="225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243</v>
      </c>
      <c r="AT111" s="18" t="s">
        <v>238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243</v>
      </c>
      <c r="BM111" s="18" t="s">
        <v>295</v>
      </c>
    </row>
    <row r="112" s="1" customFormat="1">
      <c r="B112" s="39"/>
      <c r="C112" s="40"/>
      <c r="D112" s="229" t="s">
        <v>245</v>
      </c>
      <c r="E112" s="40"/>
      <c r="F112" s="230" t="s">
        <v>296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" customFormat="1">
      <c r="B113" s="39"/>
      <c r="C113" s="40"/>
      <c r="D113" s="229" t="s">
        <v>247</v>
      </c>
      <c r="E113" s="40"/>
      <c r="F113" s="232" t="s">
        <v>297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247</v>
      </c>
      <c r="AU113" s="18" t="s">
        <v>81</v>
      </c>
    </row>
    <row r="114" s="12" customFormat="1">
      <c r="B114" s="233"/>
      <c r="C114" s="234"/>
      <c r="D114" s="229" t="s">
        <v>249</v>
      </c>
      <c r="E114" s="235" t="s">
        <v>19</v>
      </c>
      <c r="F114" s="236" t="s">
        <v>298</v>
      </c>
      <c r="G114" s="234"/>
      <c r="H114" s="237">
        <v>5</v>
      </c>
      <c r="I114" s="238"/>
      <c r="J114" s="234"/>
      <c r="K114" s="234"/>
      <c r="L114" s="239"/>
      <c r="M114" s="240"/>
      <c r="N114" s="241"/>
      <c r="O114" s="241"/>
      <c r="P114" s="241"/>
      <c r="Q114" s="241"/>
      <c r="R114" s="241"/>
      <c r="S114" s="241"/>
      <c r="T114" s="242"/>
      <c r="AT114" s="243" t="s">
        <v>249</v>
      </c>
      <c r="AU114" s="243" t="s">
        <v>81</v>
      </c>
      <c r="AV114" s="12" t="s">
        <v>81</v>
      </c>
      <c r="AW114" s="12" t="s">
        <v>33</v>
      </c>
      <c r="AX114" s="12" t="s">
        <v>72</v>
      </c>
      <c r="AY114" s="243" t="s">
        <v>236</v>
      </c>
    </row>
    <row r="115" s="12" customFormat="1">
      <c r="B115" s="233"/>
      <c r="C115" s="234"/>
      <c r="D115" s="229" t="s">
        <v>249</v>
      </c>
      <c r="E115" s="235" t="s">
        <v>19</v>
      </c>
      <c r="F115" s="236" t="s">
        <v>299</v>
      </c>
      <c r="G115" s="234"/>
      <c r="H115" s="237">
        <v>9.8000000000000007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249</v>
      </c>
      <c r="AU115" s="243" t="s">
        <v>81</v>
      </c>
      <c r="AV115" s="12" t="s">
        <v>81</v>
      </c>
      <c r="AW115" s="12" t="s">
        <v>33</v>
      </c>
      <c r="AX115" s="12" t="s">
        <v>72</v>
      </c>
      <c r="AY115" s="243" t="s">
        <v>236</v>
      </c>
    </row>
    <row r="116" s="1" customFormat="1" ht="16.5" customHeight="1">
      <c r="B116" s="39"/>
      <c r="C116" s="217" t="s">
        <v>300</v>
      </c>
      <c r="D116" s="217" t="s">
        <v>238</v>
      </c>
      <c r="E116" s="218" t="s">
        <v>301</v>
      </c>
      <c r="F116" s="219" t="s">
        <v>302</v>
      </c>
      <c r="G116" s="220" t="s">
        <v>276</v>
      </c>
      <c r="H116" s="221">
        <v>12</v>
      </c>
      <c r="I116" s="222"/>
      <c r="J116" s="223">
        <f>ROUND(I116*H116,2)</f>
        <v>0</v>
      </c>
      <c r="K116" s="219" t="s">
        <v>242</v>
      </c>
      <c r="L116" s="44"/>
      <c r="M116" s="224" t="s">
        <v>19</v>
      </c>
      <c r="N116" s="225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243</v>
      </c>
      <c r="AT116" s="18" t="s">
        <v>238</v>
      </c>
      <c r="AU116" s="18" t="s">
        <v>81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303</v>
      </c>
    </row>
    <row r="117" s="1" customFormat="1">
      <c r="B117" s="39"/>
      <c r="C117" s="40"/>
      <c r="D117" s="229" t="s">
        <v>245</v>
      </c>
      <c r="E117" s="40"/>
      <c r="F117" s="230" t="s">
        <v>304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81</v>
      </c>
    </row>
    <row r="118" s="1" customFormat="1">
      <c r="B118" s="39"/>
      <c r="C118" s="40"/>
      <c r="D118" s="229" t="s">
        <v>247</v>
      </c>
      <c r="E118" s="40"/>
      <c r="F118" s="232" t="s">
        <v>279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247</v>
      </c>
      <c r="AU118" s="18" t="s">
        <v>81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280</v>
      </c>
      <c r="G119" s="234"/>
      <c r="H119" s="237">
        <v>12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" customFormat="1" ht="16.5" customHeight="1">
      <c r="B120" s="39"/>
      <c r="C120" s="217" t="s">
        <v>305</v>
      </c>
      <c r="D120" s="217" t="s">
        <v>238</v>
      </c>
      <c r="E120" s="218" t="s">
        <v>306</v>
      </c>
      <c r="F120" s="219" t="s">
        <v>307</v>
      </c>
      <c r="G120" s="220" t="s">
        <v>276</v>
      </c>
      <c r="H120" s="221">
        <v>7</v>
      </c>
      <c r="I120" s="222"/>
      <c r="J120" s="223">
        <f>ROUND(I120*H120,2)</f>
        <v>0</v>
      </c>
      <c r="K120" s="219" t="s">
        <v>242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81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308</v>
      </c>
    </row>
    <row r="121" s="1" customFormat="1">
      <c r="B121" s="39"/>
      <c r="C121" s="40"/>
      <c r="D121" s="229" t="s">
        <v>245</v>
      </c>
      <c r="E121" s="40"/>
      <c r="F121" s="230" t="s">
        <v>309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81</v>
      </c>
    </row>
    <row r="122" s="1" customFormat="1">
      <c r="B122" s="39"/>
      <c r="C122" s="40"/>
      <c r="D122" s="229" t="s">
        <v>247</v>
      </c>
      <c r="E122" s="40"/>
      <c r="F122" s="232" t="s">
        <v>279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247</v>
      </c>
      <c r="AU122" s="18" t="s">
        <v>81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285</v>
      </c>
      <c r="G123" s="234"/>
      <c r="H123" s="237">
        <v>7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" customFormat="1" ht="16.5" customHeight="1">
      <c r="B124" s="39"/>
      <c r="C124" s="217" t="s">
        <v>310</v>
      </c>
      <c r="D124" s="217" t="s">
        <v>238</v>
      </c>
      <c r="E124" s="218" t="s">
        <v>311</v>
      </c>
      <c r="F124" s="219" t="s">
        <v>312</v>
      </c>
      <c r="G124" s="220" t="s">
        <v>276</v>
      </c>
      <c r="H124" s="221">
        <v>5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313</v>
      </c>
    </row>
    <row r="125" s="1" customFormat="1">
      <c r="B125" s="39"/>
      <c r="C125" s="40"/>
      <c r="D125" s="229" t="s">
        <v>245</v>
      </c>
      <c r="E125" s="40"/>
      <c r="F125" s="230" t="s">
        <v>314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" customFormat="1">
      <c r="B126" s="39"/>
      <c r="C126" s="40"/>
      <c r="D126" s="229" t="s">
        <v>247</v>
      </c>
      <c r="E126" s="40"/>
      <c r="F126" s="232" t="s">
        <v>279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247</v>
      </c>
      <c r="AU126" s="18" t="s">
        <v>81</v>
      </c>
    </row>
    <row r="127" s="12" customFormat="1">
      <c r="B127" s="233"/>
      <c r="C127" s="234"/>
      <c r="D127" s="229" t="s">
        <v>249</v>
      </c>
      <c r="E127" s="235" t="s">
        <v>19</v>
      </c>
      <c r="F127" s="236" t="s">
        <v>291</v>
      </c>
      <c r="G127" s="234"/>
      <c r="H127" s="237">
        <v>5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249</v>
      </c>
      <c r="AU127" s="243" t="s">
        <v>81</v>
      </c>
      <c r="AV127" s="12" t="s">
        <v>81</v>
      </c>
      <c r="AW127" s="12" t="s">
        <v>33</v>
      </c>
      <c r="AX127" s="12" t="s">
        <v>72</v>
      </c>
      <c r="AY127" s="243" t="s">
        <v>236</v>
      </c>
    </row>
    <row r="128" s="1" customFormat="1" ht="16.5" customHeight="1">
      <c r="B128" s="39"/>
      <c r="C128" s="217" t="s">
        <v>315</v>
      </c>
      <c r="D128" s="217" t="s">
        <v>238</v>
      </c>
      <c r="E128" s="218" t="s">
        <v>316</v>
      </c>
      <c r="F128" s="219" t="s">
        <v>317</v>
      </c>
      <c r="G128" s="220" t="s">
        <v>318</v>
      </c>
      <c r="H128" s="221">
        <v>181.69999999999999</v>
      </c>
      <c r="I128" s="222"/>
      <c r="J128" s="223">
        <f>ROUND(I128*H128,2)</f>
        <v>0</v>
      </c>
      <c r="K128" s="219" t="s">
        <v>242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0.014</v>
      </c>
      <c r="R128" s="226">
        <f>Q128*H128</f>
        <v>2.5438000000000001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319</v>
      </c>
    </row>
    <row r="129" s="1" customFormat="1">
      <c r="B129" s="39"/>
      <c r="C129" s="40"/>
      <c r="D129" s="229" t="s">
        <v>245</v>
      </c>
      <c r="E129" s="40"/>
      <c r="F129" s="230" t="s">
        <v>320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" customFormat="1">
      <c r="B130" s="39"/>
      <c r="C130" s="40"/>
      <c r="D130" s="229" t="s">
        <v>247</v>
      </c>
      <c r="E130" s="40"/>
      <c r="F130" s="232" t="s">
        <v>321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247</v>
      </c>
      <c r="AU130" s="18" t="s">
        <v>81</v>
      </c>
    </row>
    <row r="131" s="12" customFormat="1">
      <c r="B131" s="233"/>
      <c r="C131" s="234"/>
      <c r="D131" s="229" t="s">
        <v>249</v>
      </c>
      <c r="E131" s="235" t="s">
        <v>19</v>
      </c>
      <c r="F131" s="236" t="s">
        <v>322</v>
      </c>
      <c r="G131" s="234"/>
      <c r="H131" s="237">
        <v>96</v>
      </c>
      <c r="I131" s="238"/>
      <c r="J131" s="234"/>
      <c r="K131" s="234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249</v>
      </c>
      <c r="AU131" s="243" t="s">
        <v>81</v>
      </c>
      <c r="AV131" s="12" t="s">
        <v>81</v>
      </c>
      <c r="AW131" s="12" t="s">
        <v>33</v>
      </c>
      <c r="AX131" s="12" t="s">
        <v>72</v>
      </c>
      <c r="AY131" s="243" t="s">
        <v>236</v>
      </c>
    </row>
    <row r="132" s="12" customFormat="1">
      <c r="B132" s="233"/>
      <c r="C132" s="234"/>
      <c r="D132" s="229" t="s">
        <v>249</v>
      </c>
      <c r="E132" s="235" t="s">
        <v>19</v>
      </c>
      <c r="F132" s="236" t="s">
        <v>323</v>
      </c>
      <c r="G132" s="234"/>
      <c r="H132" s="237">
        <v>85.700000000000003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249</v>
      </c>
      <c r="AU132" s="243" t="s">
        <v>81</v>
      </c>
      <c r="AV132" s="12" t="s">
        <v>81</v>
      </c>
      <c r="AW132" s="12" t="s">
        <v>33</v>
      </c>
      <c r="AX132" s="12" t="s">
        <v>72</v>
      </c>
      <c r="AY132" s="243" t="s">
        <v>236</v>
      </c>
    </row>
    <row r="133" s="1" customFormat="1" ht="16.5" customHeight="1">
      <c r="B133" s="39"/>
      <c r="C133" s="217" t="s">
        <v>324</v>
      </c>
      <c r="D133" s="217" t="s">
        <v>238</v>
      </c>
      <c r="E133" s="218" t="s">
        <v>325</v>
      </c>
      <c r="F133" s="219" t="s">
        <v>326</v>
      </c>
      <c r="G133" s="220" t="s">
        <v>318</v>
      </c>
      <c r="H133" s="221">
        <v>181.69999999999999</v>
      </c>
      <c r="I133" s="222"/>
      <c r="J133" s="223">
        <f>ROUND(I133*H133,2)</f>
        <v>0</v>
      </c>
      <c r="K133" s="219" t="s">
        <v>242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243</v>
      </c>
      <c r="AT133" s="18" t="s">
        <v>238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327</v>
      </c>
    </row>
    <row r="134" s="1" customFormat="1">
      <c r="B134" s="39"/>
      <c r="C134" s="40"/>
      <c r="D134" s="229" t="s">
        <v>245</v>
      </c>
      <c r="E134" s="40"/>
      <c r="F134" s="230" t="s">
        <v>328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322</v>
      </c>
      <c r="G135" s="234"/>
      <c r="H135" s="237">
        <v>96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2" customFormat="1">
      <c r="B136" s="233"/>
      <c r="C136" s="234"/>
      <c r="D136" s="229" t="s">
        <v>249</v>
      </c>
      <c r="E136" s="235" t="s">
        <v>19</v>
      </c>
      <c r="F136" s="236" t="s">
        <v>323</v>
      </c>
      <c r="G136" s="234"/>
      <c r="H136" s="237">
        <v>85.700000000000003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249</v>
      </c>
      <c r="AU136" s="243" t="s">
        <v>81</v>
      </c>
      <c r="AV136" s="12" t="s">
        <v>81</v>
      </c>
      <c r="AW136" s="12" t="s">
        <v>33</v>
      </c>
      <c r="AX136" s="12" t="s">
        <v>72</v>
      </c>
      <c r="AY136" s="243" t="s">
        <v>236</v>
      </c>
    </row>
    <row r="137" s="11" customFormat="1" ht="22.8" customHeight="1">
      <c r="B137" s="201"/>
      <c r="C137" s="202"/>
      <c r="D137" s="203" t="s">
        <v>71</v>
      </c>
      <c r="E137" s="215" t="s">
        <v>329</v>
      </c>
      <c r="F137" s="215" t="s">
        <v>330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SUM(P138:P139)</f>
        <v>0</v>
      </c>
      <c r="Q137" s="209"/>
      <c r="R137" s="210">
        <f>SUM(R138:R139)</f>
        <v>0</v>
      </c>
      <c r="S137" s="209"/>
      <c r="T137" s="211">
        <f>SUM(T138:T139)</f>
        <v>0</v>
      </c>
      <c r="AR137" s="212" t="s">
        <v>79</v>
      </c>
      <c r="AT137" s="213" t="s">
        <v>71</v>
      </c>
      <c r="AU137" s="213" t="s">
        <v>79</v>
      </c>
      <c r="AY137" s="212" t="s">
        <v>236</v>
      </c>
      <c r="BK137" s="214">
        <f>SUM(BK138:BK139)</f>
        <v>0</v>
      </c>
    </row>
    <row r="138" s="1" customFormat="1" ht="16.5" customHeight="1">
      <c r="B138" s="39"/>
      <c r="C138" s="217" t="s">
        <v>331</v>
      </c>
      <c r="D138" s="217" t="s">
        <v>238</v>
      </c>
      <c r="E138" s="218" t="s">
        <v>332</v>
      </c>
      <c r="F138" s="219" t="s">
        <v>333</v>
      </c>
      <c r="G138" s="220" t="s">
        <v>256</v>
      </c>
      <c r="H138" s="221">
        <v>2.6339999999999999</v>
      </c>
      <c r="I138" s="222"/>
      <c r="J138" s="223">
        <f>ROUND(I138*H138,2)</f>
        <v>0</v>
      </c>
      <c r="K138" s="219" t="s">
        <v>242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334</v>
      </c>
    </row>
    <row r="139" s="1" customFormat="1">
      <c r="B139" s="39"/>
      <c r="C139" s="40"/>
      <c r="D139" s="229" t="s">
        <v>245</v>
      </c>
      <c r="E139" s="40"/>
      <c r="F139" s="230" t="s">
        <v>335</v>
      </c>
      <c r="G139" s="40"/>
      <c r="H139" s="40"/>
      <c r="I139" s="144"/>
      <c r="J139" s="40"/>
      <c r="K139" s="40"/>
      <c r="L139" s="44"/>
      <c r="M139" s="247"/>
      <c r="N139" s="248"/>
      <c r="O139" s="248"/>
      <c r="P139" s="248"/>
      <c r="Q139" s="248"/>
      <c r="R139" s="248"/>
      <c r="S139" s="248"/>
      <c r="T139" s="249"/>
      <c r="AT139" s="18" t="s">
        <v>245</v>
      </c>
      <c r="AU139" s="18" t="s">
        <v>81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8"/>
      <c r="J140" s="59"/>
      <c r="K140" s="59"/>
      <c r="L140" s="44"/>
    </row>
  </sheetData>
  <sheetProtection sheet="1" autoFilter="0" formatColumns="0" formatRows="0" objects="1" scenarios="1" spinCount="100000" saltValue="ma6HktkJPPKcx7Zgpge+/tO2GHCnNbJO2nq5P4U7q4Njr4hbLDnkq0NqjlTqUSha22mjVN8lVioOIGoJ04zGcQ==" hashValue="lTzPUPXx0kzdMwtBhhFMHck9QBZo91MmNnvFEgJW8bpT08Nm/pHFPvxeDo9I9oaVz9qVf1XspqY+pVDHVhG3Aw==" algorithmName="SHA-512" password="CC35"/>
  <autoFilter ref="C87:K13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188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4183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33.75" customHeight="1">
      <c r="B27" s="148"/>
      <c r="E27" s="149" t="s">
        <v>4184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ROUND(J87,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ROUND((SUM(BE87:BE213)),  2)</f>
        <v>0</v>
      </c>
      <c r="I33" s="157">
        <v>0.20999999999999999</v>
      </c>
      <c r="J33" s="156">
        <f>ROUND(((SUM(BE87:BE213))*I33),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ROUND((SUM(BF87:BF213)),  2)</f>
        <v>0</v>
      </c>
      <c r="I34" s="157">
        <v>0.14999999999999999</v>
      </c>
      <c r="J34" s="156">
        <f>ROUND(((SUM(BF87:BF213))*I34),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ROUND((SUM(BG87:BG213)),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ROUND((SUM(BH87:BH213)),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ROUND((SUM(BI87:BI213)),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25 - Sadové úpravy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J87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4185</v>
      </c>
      <c r="E60" s="181"/>
      <c r="F60" s="181"/>
      <c r="G60" s="181"/>
      <c r="H60" s="181"/>
      <c r="I60" s="182"/>
      <c r="J60" s="183">
        <f>J88</f>
        <v>0</v>
      </c>
      <c r="K60" s="179"/>
      <c r="L60" s="184"/>
    </row>
    <row r="61" s="8" customFormat="1" ht="24.96" customHeight="1">
      <c r="B61" s="178"/>
      <c r="C61" s="179"/>
      <c r="D61" s="180" t="s">
        <v>4186</v>
      </c>
      <c r="E61" s="181"/>
      <c r="F61" s="181"/>
      <c r="G61" s="181"/>
      <c r="H61" s="181"/>
      <c r="I61" s="182"/>
      <c r="J61" s="183">
        <f>J99</f>
        <v>0</v>
      </c>
      <c r="K61" s="179"/>
      <c r="L61" s="184"/>
    </row>
    <row r="62" s="8" customFormat="1" ht="24.96" customHeight="1">
      <c r="B62" s="178"/>
      <c r="C62" s="179"/>
      <c r="D62" s="180" t="s">
        <v>4187</v>
      </c>
      <c r="E62" s="181"/>
      <c r="F62" s="181"/>
      <c r="G62" s="181"/>
      <c r="H62" s="181"/>
      <c r="I62" s="182"/>
      <c r="J62" s="183">
        <f>J126</f>
        <v>0</v>
      </c>
      <c r="K62" s="179"/>
      <c r="L62" s="184"/>
    </row>
    <row r="63" s="9" customFormat="1" ht="19.92" customHeight="1">
      <c r="B63" s="185"/>
      <c r="C63" s="122"/>
      <c r="D63" s="186" t="s">
        <v>4188</v>
      </c>
      <c r="E63" s="187"/>
      <c r="F63" s="187"/>
      <c r="G63" s="187"/>
      <c r="H63" s="187"/>
      <c r="I63" s="188"/>
      <c r="J63" s="189">
        <f>J127</f>
        <v>0</v>
      </c>
      <c r="K63" s="122"/>
      <c r="L63" s="190"/>
    </row>
    <row r="64" s="9" customFormat="1" ht="19.92" customHeight="1">
      <c r="B64" s="185"/>
      <c r="C64" s="122"/>
      <c r="D64" s="186" t="s">
        <v>4189</v>
      </c>
      <c r="E64" s="187"/>
      <c r="F64" s="187"/>
      <c r="G64" s="187"/>
      <c r="H64" s="187"/>
      <c r="I64" s="188"/>
      <c r="J64" s="189">
        <f>J160</f>
        <v>0</v>
      </c>
      <c r="K64" s="122"/>
      <c r="L64" s="190"/>
    </row>
    <row r="65" s="9" customFormat="1" ht="19.92" customHeight="1">
      <c r="B65" s="185"/>
      <c r="C65" s="122"/>
      <c r="D65" s="186" t="s">
        <v>4190</v>
      </c>
      <c r="E65" s="187"/>
      <c r="F65" s="187"/>
      <c r="G65" s="187"/>
      <c r="H65" s="187"/>
      <c r="I65" s="188"/>
      <c r="J65" s="189">
        <f>J169</f>
        <v>0</v>
      </c>
      <c r="K65" s="122"/>
      <c r="L65" s="190"/>
    </row>
    <row r="66" s="9" customFormat="1" ht="19.92" customHeight="1">
      <c r="B66" s="185"/>
      <c r="C66" s="122"/>
      <c r="D66" s="186" t="s">
        <v>4191</v>
      </c>
      <c r="E66" s="187"/>
      <c r="F66" s="187"/>
      <c r="G66" s="187"/>
      <c r="H66" s="187"/>
      <c r="I66" s="188"/>
      <c r="J66" s="189">
        <f>J178</f>
        <v>0</v>
      </c>
      <c r="K66" s="122"/>
      <c r="L66" s="190"/>
    </row>
    <row r="67" s="8" customFormat="1" ht="24.96" customHeight="1">
      <c r="B67" s="178"/>
      <c r="C67" s="179"/>
      <c r="D67" s="180" t="s">
        <v>4192</v>
      </c>
      <c r="E67" s="181"/>
      <c r="F67" s="181"/>
      <c r="G67" s="181"/>
      <c r="H67" s="181"/>
      <c r="I67" s="182"/>
      <c r="J67" s="183">
        <f>J197</f>
        <v>0</v>
      </c>
      <c r="K67" s="179"/>
      <c r="L67" s="184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s="1" customFormat="1" ht="12" customHeight="1">
      <c r="B78" s="39"/>
      <c r="C78" s="33" t="s">
        <v>211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E9</f>
        <v>SO 25 - Sadové úpravy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F12</f>
        <v>ul. Horoměřická / Pod Habrovkou</v>
      </c>
      <c r="G81" s="40"/>
      <c r="H81" s="40"/>
      <c r="I81" s="146" t="s">
        <v>23</v>
      </c>
      <c r="J81" s="68" t="str">
        <f>IF(J12="","",J12)</f>
        <v>28. 1. 2019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E15</f>
        <v>TSK hl.m. Prahy, a.s.</v>
      </c>
      <c r="G83" s="40"/>
      <c r="H83" s="40"/>
      <c r="I83" s="146" t="s">
        <v>31</v>
      </c>
      <c r="J83" s="37" t="str">
        <f>E21</f>
        <v>AGA Letiště, spol. s 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IF(E18="","",E18)</f>
        <v>Vyplň údaj</v>
      </c>
      <c r="G84" s="40"/>
      <c r="H84" s="40"/>
      <c r="I84" s="146" t="s">
        <v>34</v>
      </c>
      <c r="J84" s="37" t="str">
        <f>E24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222</v>
      </c>
      <c r="D86" s="193" t="s">
        <v>57</v>
      </c>
      <c r="E86" s="193" t="s">
        <v>53</v>
      </c>
      <c r="F86" s="193" t="s">
        <v>54</v>
      </c>
      <c r="G86" s="193" t="s">
        <v>223</v>
      </c>
      <c r="H86" s="193" t="s">
        <v>224</v>
      </c>
      <c r="I86" s="194" t="s">
        <v>225</v>
      </c>
      <c r="J86" s="193" t="s">
        <v>217</v>
      </c>
      <c r="K86" s="195" t="s">
        <v>226</v>
      </c>
      <c r="L86" s="196"/>
      <c r="M86" s="88" t="s">
        <v>19</v>
      </c>
      <c r="N86" s="89" t="s">
        <v>42</v>
      </c>
      <c r="O86" s="89" t="s">
        <v>227</v>
      </c>
      <c r="P86" s="89" t="s">
        <v>228</v>
      </c>
      <c r="Q86" s="89" t="s">
        <v>229</v>
      </c>
      <c r="R86" s="89" t="s">
        <v>230</v>
      </c>
      <c r="S86" s="89" t="s">
        <v>231</v>
      </c>
      <c r="T86" s="90" t="s">
        <v>232</v>
      </c>
    </row>
    <row r="87" s="1" customFormat="1" ht="22.8" customHeight="1">
      <c r="B87" s="39"/>
      <c r="C87" s="95" t="s">
        <v>233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P88+P99+P126+P197</f>
        <v>0</v>
      </c>
      <c r="Q87" s="92"/>
      <c r="R87" s="198">
        <f>R88+R99+R126+R197</f>
        <v>0</v>
      </c>
      <c r="S87" s="92"/>
      <c r="T87" s="199">
        <f>T88+T99+T126+T197</f>
        <v>0</v>
      </c>
      <c r="AT87" s="18" t="s">
        <v>71</v>
      </c>
      <c r="AU87" s="18" t="s">
        <v>218</v>
      </c>
      <c r="BK87" s="200">
        <f>BK88+BK99+BK126+BK197</f>
        <v>0</v>
      </c>
    </row>
    <row r="88" s="11" customFormat="1" ht="25.92" customHeight="1">
      <c r="B88" s="201"/>
      <c r="C88" s="202"/>
      <c r="D88" s="203" t="s">
        <v>71</v>
      </c>
      <c r="E88" s="204" t="s">
        <v>1220</v>
      </c>
      <c r="F88" s="204" t="s">
        <v>4193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SUM(P89:P98)</f>
        <v>0</v>
      </c>
      <c r="Q88" s="209"/>
      <c r="R88" s="210">
        <f>SUM(R89:R98)</f>
        <v>0</v>
      </c>
      <c r="S88" s="209"/>
      <c r="T88" s="211">
        <f>SUM(T89:T98)</f>
        <v>0</v>
      </c>
      <c r="AR88" s="212" t="s">
        <v>79</v>
      </c>
      <c r="AT88" s="213" t="s">
        <v>71</v>
      </c>
      <c r="AU88" s="213" t="s">
        <v>72</v>
      </c>
      <c r="AY88" s="212" t="s">
        <v>236</v>
      </c>
      <c r="BK88" s="214">
        <f>SUM(BK89:BK98)</f>
        <v>0</v>
      </c>
    </row>
    <row r="89" s="1" customFormat="1" ht="16.5" customHeight="1">
      <c r="B89" s="39"/>
      <c r="C89" s="217" t="s">
        <v>79</v>
      </c>
      <c r="D89" s="217" t="s">
        <v>238</v>
      </c>
      <c r="E89" s="218" t="s">
        <v>4194</v>
      </c>
      <c r="F89" s="219" t="s">
        <v>4195</v>
      </c>
      <c r="G89" s="220" t="s">
        <v>264</v>
      </c>
      <c r="H89" s="221">
        <v>490</v>
      </c>
      <c r="I89" s="222"/>
      <c r="J89" s="223">
        <f>ROUND(I89*H89,2)</f>
        <v>0</v>
      </c>
      <c r="K89" s="219" t="s">
        <v>19</v>
      </c>
      <c r="L89" s="44"/>
      <c r="M89" s="224" t="s">
        <v>19</v>
      </c>
      <c r="N89" s="225" t="s">
        <v>43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243</v>
      </c>
      <c r="AT89" s="18" t="s">
        <v>238</v>
      </c>
      <c r="AU89" s="18" t="s">
        <v>79</v>
      </c>
      <c r="AY89" s="18" t="s">
        <v>236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79</v>
      </c>
      <c r="BK89" s="228">
        <f>ROUND(I89*H89,2)</f>
        <v>0</v>
      </c>
      <c r="BL89" s="18" t="s">
        <v>243</v>
      </c>
      <c r="BM89" s="18" t="s">
        <v>81</v>
      </c>
    </row>
    <row r="90" s="1" customFormat="1">
      <c r="B90" s="39"/>
      <c r="C90" s="40"/>
      <c r="D90" s="229" t="s">
        <v>245</v>
      </c>
      <c r="E90" s="40"/>
      <c r="F90" s="230" t="s">
        <v>4195</v>
      </c>
      <c r="G90" s="40"/>
      <c r="H90" s="40"/>
      <c r="I90" s="144"/>
      <c r="J90" s="40"/>
      <c r="K90" s="40"/>
      <c r="L90" s="44"/>
      <c r="M90" s="231"/>
      <c r="N90" s="80"/>
      <c r="O90" s="80"/>
      <c r="P90" s="80"/>
      <c r="Q90" s="80"/>
      <c r="R90" s="80"/>
      <c r="S90" s="80"/>
      <c r="T90" s="81"/>
      <c r="AT90" s="18" t="s">
        <v>245</v>
      </c>
      <c r="AU90" s="18" t="s">
        <v>79</v>
      </c>
    </row>
    <row r="91" s="1" customFormat="1" ht="16.5" customHeight="1">
      <c r="B91" s="39"/>
      <c r="C91" s="217" t="s">
        <v>81</v>
      </c>
      <c r="D91" s="217" t="s">
        <v>238</v>
      </c>
      <c r="E91" s="218" t="s">
        <v>4196</v>
      </c>
      <c r="F91" s="219" t="s">
        <v>4197</v>
      </c>
      <c r="G91" s="220" t="s">
        <v>264</v>
      </c>
      <c r="H91" s="221">
        <v>490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243</v>
      </c>
      <c r="AT91" s="18" t="s">
        <v>238</v>
      </c>
      <c r="AU91" s="18" t="s">
        <v>79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243</v>
      </c>
      <c r="BM91" s="18" t="s">
        <v>243</v>
      </c>
    </row>
    <row r="92" s="1" customFormat="1">
      <c r="B92" s="39"/>
      <c r="C92" s="40"/>
      <c r="D92" s="229" t="s">
        <v>245</v>
      </c>
      <c r="E92" s="40"/>
      <c r="F92" s="230" t="s">
        <v>4197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79</v>
      </c>
    </row>
    <row r="93" s="1" customFormat="1" ht="16.5" customHeight="1">
      <c r="B93" s="39"/>
      <c r="C93" s="217" t="s">
        <v>101</v>
      </c>
      <c r="D93" s="217" t="s">
        <v>238</v>
      </c>
      <c r="E93" s="218" t="s">
        <v>4198</v>
      </c>
      <c r="F93" s="219" t="s">
        <v>3677</v>
      </c>
      <c r="G93" s="220" t="s">
        <v>264</v>
      </c>
      <c r="H93" s="221">
        <v>490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43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243</v>
      </c>
      <c r="AT93" s="18" t="s">
        <v>238</v>
      </c>
      <c r="AU93" s="18" t="s">
        <v>79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243</v>
      </c>
      <c r="BM93" s="18" t="s">
        <v>292</v>
      </c>
    </row>
    <row r="94" s="1" customFormat="1">
      <c r="B94" s="39"/>
      <c r="C94" s="40"/>
      <c r="D94" s="229" t="s">
        <v>245</v>
      </c>
      <c r="E94" s="40"/>
      <c r="F94" s="230" t="s">
        <v>3677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79</v>
      </c>
    </row>
    <row r="95" s="1" customFormat="1" ht="16.5" customHeight="1">
      <c r="B95" s="39"/>
      <c r="C95" s="217" t="s">
        <v>243</v>
      </c>
      <c r="D95" s="217" t="s">
        <v>238</v>
      </c>
      <c r="E95" s="218" t="s">
        <v>4199</v>
      </c>
      <c r="F95" s="219" t="s">
        <v>4200</v>
      </c>
      <c r="G95" s="220" t="s">
        <v>241</v>
      </c>
      <c r="H95" s="221">
        <v>98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79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305</v>
      </c>
    </row>
    <row r="96" s="1" customFormat="1">
      <c r="B96" s="39"/>
      <c r="C96" s="40"/>
      <c r="D96" s="229" t="s">
        <v>245</v>
      </c>
      <c r="E96" s="40"/>
      <c r="F96" s="230" t="s">
        <v>4200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79</v>
      </c>
    </row>
    <row r="97" s="1" customFormat="1" ht="16.5" customHeight="1">
      <c r="B97" s="39"/>
      <c r="C97" s="217" t="s">
        <v>286</v>
      </c>
      <c r="D97" s="217" t="s">
        <v>238</v>
      </c>
      <c r="E97" s="218" t="s">
        <v>4201</v>
      </c>
      <c r="F97" s="219" t="s">
        <v>4202</v>
      </c>
      <c r="G97" s="220" t="s">
        <v>256</v>
      </c>
      <c r="H97" s="221">
        <v>157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243</v>
      </c>
      <c r="AT97" s="18" t="s">
        <v>238</v>
      </c>
      <c r="AU97" s="18" t="s">
        <v>79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315</v>
      </c>
    </row>
    <row r="98" s="1" customFormat="1">
      <c r="B98" s="39"/>
      <c r="C98" s="40"/>
      <c r="D98" s="229" t="s">
        <v>245</v>
      </c>
      <c r="E98" s="40"/>
      <c r="F98" s="230" t="s">
        <v>4202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79</v>
      </c>
    </row>
    <row r="99" s="11" customFormat="1" ht="25.92" customHeight="1">
      <c r="B99" s="201"/>
      <c r="C99" s="202"/>
      <c r="D99" s="203" t="s">
        <v>71</v>
      </c>
      <c r="E99" s="204" t="s">
        <v>1237</v>
      </c>
      <c r="F99" s="204" t="s">
        <v>4203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SUM(P100:P125)</f>
        <v>0</v>
      </c>
      <c r="Q99" s="209"/>
      <c r="R99" s="210">
        <f>SUM(R100:R125)</f>
        <v>0</v>
      </c>
      <c r="S99" s="209"/>
      <c r="T99" s="211">
        <f>SUM(T100:T125)</f>
        <v>0</v>
      </c>
      <c r="AR99" s="212" t="s">
        <v>79</v>
      </c>
      <c r="AT99" s="213" t="s">
        <v>71</v>
      </c>
      <c r="AU99" s="213" t="s">
        <v>72</v>
      </c>
      <c r="AY99" s="212" t="s">
        <v>236</v>
      </c>
      <c r="BK99" s="214">
        <f>SUM(BK100:BK125)</f>
        <v>0</v>
      </c>
    </row>
    <row r="100" s="1" customFormat="1" ht="16.5" customHeight="1">
      <c r="B100" s="39"/>
      <c r="C100" s="217" t="s">
        <v>292</v>
      </c>
      <c r="D100" s="217" t="s">
        <v>238</v>
      </c>
      <c r="E100" s="218" t="s">
        <v>4204</v>
      </c>
      <c r="F100" s="219" t="s">
        <v>4205</v>
      </c>
      <c r="G100" s="220" t="s">
        <v>264</v>
      </c>
      <c r="H100" s="221">
        <v>469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79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331</v>
      </c>
    </row>
    <row r="101" s="1" customFormat="1">
      <c r="B101" s="39"/>
      <c r="C101" s="40"/>
      <c r="D101" s="229" t="s">
        <v>245</v>
      </c>
      <c r="E101" s="40"/>
      <c r="F101" s="230" t="s">
        <v>4205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79</v>
      </c>
    </row>
    <row r="102" s="1" customFormat="1" ht="16.5" customHeight="1">
      <c r="B102" s="39"/>
      <c r="C102" s="217" t="s">
        <v>300</v>
      </c>
      <c r="D102" s="217" t="s">
        <v>238</v>
      </c>
      <c r="E102" s="218" t="s">
        <v>4206</v>
      </c>
      <c r="F102" s="219" t="s">
        <v>4207</v>
      </c>
      <c r="G102" s="220" t="s">
        <v>264</v>
      </c>
      <c r="H102" s="221">
        <v>469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243</v>
      </c>
      <c r="AT102" s="18" t="s">
        <v>238</v>
      </c>
      <c r="AU102" s="18" t="s">
        <v>79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400</v>
      </c>
    </row>
    <row r="103" s="1" customFormat="1">
      <c r="B103" s="39"/>
      <c r="C103" s="40"/>
      <c r="D103" s="229" t="s">
        <v>245</v>
      </c>
      <c r="E103" s="40"/>
      <c r="F103" s="230" t="s">
        <v>4207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79</v>
      </c>
    </row>
    <row r="104" s="1" customFormat="1" ht="16.5" customHeight="1">
      <c r="B104" s="39"/>
      <c r="C104" s="217" t="s">
        <v>305</v>
      </c>
      <c r="D104" s="217" t="s">
        <v>238</v>
      </c>
      <c r="E104" s="218" t="s">
        <v>4208</v>
      </c>
      <c r="F104" s="219" t="s">
        <v>4209</v>
      </c>
      <c r="G104" s="220" t="s">
        <v>264</v>
      </c>
      <c r="H104" s="221">
        <v>469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79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412</v>
      </c>
    </row>
    <row r="105" s="1" customFormat="1">
      <c r="B105" s="39"/>
      <c r="C105" s="40"/>
      <c r="D105" s="229" t="s">
        <v>245</v>
      </c>
      <c r="E105" s="40"/>
      <c r="F105" s="230" t="s">
        <v>4209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79</v>
      </c>
    </row>
    <row r="106" s="1" customFormat="1" ht="16.5" customHeight="1">
      <c r="B106" s="39"/>
      <c r="C106" s="217" t="s">
        <v>310</v>
      </c>
      <c r="D106" s="217" t="s">
        <v>238</v>
      </c>
      <c r="E106" s="218" t="s">
        <v>4210</v>
      </c>
      <c r="F106" s="219" t="s">
        <v>4211</v>
      </c>
      <c r="G106" s="220" t="s">
        <v>264</v>
      </c>
      <c r="H106" s="221">
        <v>469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243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243</v>
      </c>
      <c r="BM106" s="18" t="s">
        <v>424</v>
      </c>
    </row>
    <row r="107" s="1" customFormat="1">
      <c r="B107" s="39"/>
      <c r="C107" s="40"/>
      <c r="D107" s="229" t="s">
        <v>245</v>
      </c>
      <c r="E107" s="40"/>
      <c r="F107" s="230" t="s">
        <v>4211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315</v>
      </c>
      <c r="D108" s="217" t="s">
        <v>238</v>
      </c>
      <c r="E108" s="218" t="s">
        <v>4212</v>
      </c>
      <c r="F108" s="219" t="s">
        <v>4213</v>
      </c>
      <c r="G108" s="220" t="s">
        <v>264</v>
      </c>
      <c r="H108" s="221">
        <v>469</v>
      </c>
      <c r="I108" s="222"/>
      <c r="J108" s="223">
        <f>ROUND(I108*H108,2)</f>
        <v>0</v>
      </c>
      <c r="K108" s="219" t="s">
        <v>19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243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436</v>
      </c>
    </row>
    <row r="109" s="1" customFormat="1">
      <c r="B109" s="39"/>
      <c r="C109" s="40"/>
      <c r="D109" s="229" t="s">
        <v>245</v>
      </c>
      <c r="E109" s="40"/>
      <c r="F109" s="230" t="s">
        <v>4213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324</v>
      </c>
      <c r="D110" s="217" t="s">
        <v>238</v>
      </c>
      <c r="E110" s="218" t="s">
        <v>4214</v>
      </c>
      <c r="F110" s="219" t="s">
        <v>4215</v>
      </c>
      <c r="G110" s="220" t="s">
        <v>264</v>
      </c>
      <c r="H110" s="221">
        <v>469</v>
      </c>
      <c r="I110" s="222"/>
      <c r="J110" s="223">
        <f>ROUND(I110*H110,2)</f>
        <v>0</v>
      </c>
      <c r="K110" s="219" t="s">
        <v>19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243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243</v>
      </c>
      <c r="BM110" s="18" t="s">
        <v>445</v>
      </c>
    </row>
    <row r="111" s="1" customFormat="1">
      <c r="B111" s="39"/>
      <c r="C111" s="40"/>
      <c r="D111" s="229" t="s">
        <v>245</v>
      </c>
      <c r="E111" s="40"/>
      <c r="F111" s="230" t="s">
        <v>4215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331</v>
      </c>
      <c r="D112" s="217" t="s">
        <v>238</v>
      </c>
      <c r="E112" s="218" t="s">
        <v>4216</v>
      </c>
      <c r="F112" s="219" t="s">
        <v>4217</v>
      </c>
      <c r="G112" s="220" t="s">
        <v>264</v>
      </c>
      <c r="H112" s="221">
        <v>469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458</v>
      </c>
    </row>
    <row r="113" s="1" customFormat="1">
      <c r="B113" s="39"/>
      <c r="C113" s="40"/>
      <c r="D113" s="229" t="s">
        <v>245</v>
      </c>
      <c r="E113" s="40"/>
      <c r="F113" s="230" t="s">
        <v>4218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79</v>
      </c>
    </row>
    <row r="114" s="1" customFormat="1" ht="16.5" customHeight="1">
      <c r="B114" s="39"/>
      <c r="C114" s="217" t="s">
        <v>394</v>
      </c>
      <c r="D114" s="217" t="s">
        <v>238</v>
      </c>
      <c r="E114" s="218" t="s">
        <v>4201</v>
      </c>
      <c r="F114" s="219" t="s">
        <v>4202</v>
      </c>
      <c r="G114" s="220" t="s">
        <v>256</v>
      </c>
      <c r="H114" s="221">
        <v>18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79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473</v>
      </c>
    </row>
    <row r="115" s="1" customFormat="1">
      <c r="B115" s="39"/>
      <c r="C115" s="40"/>
      <c r="D115" s="229" t="s">
        <v>245</v>
      </c>
      <c r="E115" s="40"/>
      <c r="F115" s="230" t="s">
        <v>4202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79</v>
      </c>
    </row>
    <row r="116" s="1" customFormat="1" ht="16.5" customHeight="1">
      <c r="B116" s="39"/>
      <c r="C116" s="260" t="s">
        <v>400</v>
      </c>
      <c r="D116" s="260" t="s">
        <v>680</v>
      </c>
      <c r="E116" s="261" t="s">
        <v>4219</v>
      </c>
      <c r="F116" s="262" t="s">
        <v>4220</v>
      </c>
      <c r="G116" s="263" t="s">
        <v>4221</v>
      </c>
      <c r="H116" s="264">
        <v>0.29999999999999999</v>
      </c>
      <c r="I116" s="265"/>
      <c r="J116" s="266">
        <f>ROUND(I116*H116,2)</f>
        <v>0</v>
      </c>
      <c r="K116" s="262" t="s">
        <v>19</v>
      </c>
      <c r="L116" s="267"/>
      <c r="M116" s="268" t="s">
        <v>19</v>
      </c>
      <c r="N116" s="269" t="s">
        <v>43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305</v>
      </c>
      <c r="AT116" s="18" t="s">
        <v>680</v>
      </c>
      <c r="AU116" s="18" t="s">
        <v>79</v>
      </c>
      <c r="AY116" s="18" t="s">
        <v>236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79</v>
      </c>
      <c r="BK116" s="228">
        <f>ROUND(I116*H116,2)</f>
        <v>0</v>
      </c>
      <c r="BL116" s="18" t="s">
        <v>243</v>
      </c>
      <c r="BM116" s="18" t="s">
        <v>486</v>
      </c>
    </row>
    <row r="117" s="1" customFormat="1">
      <c r="B117" s="39"/>
      <c r="C117" s="40"/>
      <c r="D117" s="229" t="s">
        <v>245</v>
      </c>
      <c r="E117" s="40"/>
      <c r="F117" s="230" t="s">
        <v>4220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245</v>
      </c>
      <c r="AU117" s="18" t="s">
        <v>79</v>
      </c>
    </row>
    <row r="118" s="1" customFormat="1" ht="16.5" customHeight="1">
      <c r="B118" s="39"/>
      <c r="C118" s="260" t="s">
        <v>8</v>
      </c>
      <c r="D118" s="260" t="s">
        <v>680</v>
      </c>
      <c r="E118" s="261" t="s">
        <v>4222</v>
      </c>
      <c r="F118" s="262" t="s">
        <v>4223</v>
      </c>
      <c r="G118" s="263" t="s">
        <v>4221</v>
      </c>
      <c r="H118" s="264">
        <v>0.20000000000000001</v>
      </c>
      <c r="I118" s="265"/>
      <c r="J118" s="266">
        <f>ROUND(I118*H118,2)</f>
        <v>0</v>
      </c>
      <c r="K118" s="262" t="s">
        <v>19</v>
      </c>
      <c r="L118" s="267"/>
      <c r="M118" s="268" t="s">
        <v>19</v>
      </c>
      <c r="N118" s="269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305</v>
      </c>
      <c r="AT118" s="18" t="s">
        <v>680</v>
      </c>
      <c r="AU118" s="18" t="s">
        <v>79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498</v>
      </c>
    </row>
    <row r="119" s="1" customFormat="1">
      <c r="B119" s="39"/>
      <c r="C119" s="40"/>
      <c r="D119" s="229" t="s">
        <v>245</v>
      </c>
      <c r="E119" s="40"/>
      <c r="F119" s="230" t="s">
        <v>4223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79</v>
      </c>
    </row>
    <row r="120" s="1" customFormat="1" ht="16.5" customHeight="1">
      <c r="B120" s="39"/>
      <c r="C120" s="260" t="s">
        <v>412</v>
      </c>
      <c r="D120" s="260" t="s">
        <v>680</v>
      </c>
      <c r="E120" s="261" t="s">
        <v>4224</v>
      </c>
      <c r="F120" s="262" t="s">
        <v>4225</v>
      </c>
      <c r="G120" s="263" t="s">
        <v>1167</v>
      </c>
      <c r="H120" s="264">
        <v>12</v>
      </c>
      <c r="I120" s="265"/>
      <c r="J120" s="266">
        <f>ROUND(I120*H120,2)</f>
        <v>0</v>
      </c>
      <c r="K120" s="262" t="s">
        <v>19</v>
      </c>
      <c r="L120" s="267"/>
      <c r="M120" s="268" t="s">
        <v>19</v>
      </c>
      <c r="N120" s="269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305</v>
      </c>
      <c r="AT120" s="18" t="s">
        <v>680</v>
      </c>
      <c r="AU120" s="18" t="s">
        <v>79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510</v>
      </c>
    </row>
    <row r="121" s="1" customFormat="1">
      <c r="B121" s="39"/>
      <c r="C121" s="40"/>
      <c r="D121" s="229" t="s">
        <v>245</v>
      </c>
      <c r="E121" s="40"/>
      <c r="F121" s="230" t="s">
        <v>4225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79</v>
      </c>
    </row>
    <row r="122" s="1" customFormat="1" ht="16.5" customHeight="1">
      <c r="B122" s="39"/>
      <c r="C122" s="260" t="s">
        <v>418</v>
      </c>
      <c r="D122" s="260" t="s">
        <v>680</v>
      </c>
      <c r="E122" s="261" t="s">
        <v>4226</v>
      </c>
      <c r="F122" s="262" t="s">
        <v>4227</v>
      </c>
      <c r="G122" s="263" t="s">
        <v>4228</v>
      </c>
      <c r="H122" s="264">
        <v>1</v>
      </c>
      <c r="I122" s="265"/>
      <c r="J122" s="266">
        <f>ROUND(I122*H122,2)</f>
        <v>0</v>
      </c>
      <c r="K122" s="262" t="s">
        <v>19</v>
      </c>
      <c r="L122" s="267"/>
      <c r="M122" s="268" t="s">
        <v>19</v>
      </c>
      <c r="N122" s="269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305</v>
      </c>
      <c r="AT122" s="18" t="s">
        <v>680</v>
      </c>
      <c r="AU122" s="18" t="s">
        <v>79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523</v>
      </c>
    </row>
    <row r="123" s="1" customFormat="1">
      <c r="B123" s="39"/>
      <c r="C123" s="40"/>
      <c r="D123" s="229" t="s">
        <v>245</v>
      </c>
      <c r="E123" s="40"/>
      <c r="F123" s="230" t="s">
        <v>4227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79</v>
      </c>
    </row>
    <row r="124" s="1" customFormat="1" ht="16.5" customHeight="1">
      <c r="B124" s="39"/>
      <c r="C124" s="260" t="s">
        <v>424</v>
      </c>
      <c r="D124" s="260" t="s">
        <v>680</v>
      </c>
      <c r="E124" s="261" t="s">
        <v>4229</v>
      </c>
      <c r="F124" s="262" t="s">
        <v>4230</v>
      </c>
      <c r="G124" s="263" t="s">
        <v>1167</v>
      </c>
      <c r="H124" s="264">
        <v>24</v>
      </c>
      <c r="I124" s="265"/>
      <c r="J124" s="266">
        <f>ROUND(I124*H124,2)</f>
        <v>0</v>
      </c>
      <c r="K124" s="262" t="s">
        <v>19</v>
      </c>
      <c r="L124" s="267"/>
      <c r="M124" s="268" t="s">
        <v>19</v>
      </c>
      <c r="N124" s="269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305</v>
      </c>
      <c r="AT124" s="18" t="s">
        <v>680</v>
      </c>
      <c r="AU124" s="18" t="s">
        <v>79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538</v>
      </c>
    </row>
    <row r="125" s="1" customFormat="1">
      <c r="B125" s="39"/>
      <c r="C125" s="40"/>
      <c r="D125" s="229" t="s">
        <v>245</v>
      </c>
      <c r="E125" s="40"/>
      <c r="F125" s="230" t="s">
        <v>4230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79</v>
      </c>
    </row>
    <row r="126" s="11" customFormat="1" ht="25.92" customHeight="1">
      <c r="B126" s="201"/>
      <c r="C126" s="202"/>
      <c r="D126" s="203" t="s">
        <v>71</v>
      </c>
      <c r="E126" s="204" t="s">
        <v>1255</v>
      </c>
      <c r="F126" s="204" t="s">
        <v>4231</v>
      </c>
      <c r="G126" s="202"/>
      <c r="H126" s="202"/>
      <c r="I126" s="205"/>
      <c r="J126" s="206">
        <f>BK126</f>
        <v>0</v>
      </c>
      <c r="K126" s="202"/>
      <c r="L126" s="207"/>
      <c r="M126" s="208"/>
      <c r="N126" s="209"/>
      <c r="O126" s="209"/>
      <c r="P126" s="210">
        <f>P127+P160+P169+P178</f>
        <v>0</v>
      </c>
      <c r="Q126" s="209"/>
      <c r="R126" s="210">
        <f>R127+R160+R169+R178</f>
        <v>0</v>
      </c>
      <c r="S126" s="209"/>
      <c r="T126" s="211">
        <f>T127+T160+T169+T178</f>
        <v>0</v>
      </c>
      <c r="AR126" s="212" t="s">
        <v>79</v>
      </c>
      <c r="AT126" s="213" t="s">
        <v>71</v>
      </c>
      <c r="AU126" s="213" t="s">
        <v>72</v>
      </c>
      <c r="AY126" s="212" t="s">
        <v>236</v>
      </c>
      <c r="BK126" s="214">
        <f>BK127+BK160+BK169+BK178</f>
        <v>0</v>
      </c>
    </row>
    <row r="127" s="11" customFormat="1" ht="22.8" customHeight="1">
      <c r="B127" s="201"/>
      <c r="C127" s="202"/>
      <c r="D127" s="203" t="s">
        <v>71</v>
      </c>
      <c r="E127" s="215" t="s">
        <v>1265</v>
      </c>
      <c r="F127" s="215" t="s">
        <v>4232</v>
      </c>
      <c r="G127" s="202"/>
      <c r="H127" s="202"/>
      <c r="I127" s="205"/>
      <c r="J127" s="216">
        <f>BK127</f>
        <v>0</v>
      </c>
      <c r="K127" s="202"/>
      <c r="L127" s="207"/>
      <c r="M127" s="208"/>
      <c r="N127" s="209"/>
      <c r="O127" s="209"/>
      <c r="P127" s="210">
        <f>SUM(P128:P159)</f>
        <v>0</v>
      </c>
      <c r="Q127" s="209"/>
      <c r="R127" s="210">
        <f>SUM(R128:R159)</f>
        <v>0</v>
      </c>
      <c r="S127" s="209"/>
      <c r="T127" s="211">
        <f>SUM(T128:T159)</f>
        <v>0</v>
      </c>
      <c r="AR127" s="212" t="s">
        <v>79</v>
      </c>
      <c r="AT127" s="213" t="s">
        <v>71</v>
      </c>
      <c r="AU127" s="213" t="s">
        <v>79</v>
      </c>
      <c r="AY127" s="212" t="s">
        <v>236</v>
      </c>
      <c r="BK127" s="214">
        <f>SUM(BK128:BK159)</f>
        <v>0</v>
      </c>
    </row>
    <row r="128" s="1" customFormat="1" ht="16.5" customHeight="1">
      <c r="B128" s="39"/>
      <c r="C128" s="217" t="s">
        <v>430</v>
      </c>
      <c r="D128" s="217" t="s">
        <v>238</v>
      </c>
      <c r="E128" s="218" t="s">
        <v>4233</v>
      </c>
      <c r="F128" s="219" t="s">
        <v>4234</v>
      </c>
      <c r="G128" s="220" t="s">
        <v>264</v>
      </c>
      <c r="H128" s="221">
        <v>116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550</v>
      </c>
    </row>
    <row r="129" s="1" customFormat="1">
      <c r="B129" s="39"/>
      <c r="C129" s="40"/>
      <c r="D129" s="229" t="s">
        <v>245</v>
      </c>
      <c r="E129" s="40"/>
      <c r="F129" s="230" t="s">
        <v>4234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" customFormat="1" ht="16.5" customHeight="1">
      <c r="B130" s="39"/>
      <c r="C130" s="217" t="s">
        <v>436</v>
      </c>
      <c r="D130" s="217" t="s">
        <v>238</v>
      </c>
      <c r="E130" s="218" t="s">
        <v>4235</v>
      </c>
      <c r="F130" s="219" t="s">
        <v>4236</v>
      </c>
      <c r="G130" s="220" t="s">
        <v>264</v>
      </c>
      <c r="H130" s="221">
        <v>83</v>
      </c>
      <c r="I130" s="222"/>
      <c r="J130" s="223">
        <f>ROUND(I130*H130,2)</f>
        <v>0</v>
      </c>
      <c r="K130" s="219" t="s">
        <v>19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243</v>
      </c>
      <c r="AT130" s="18" t="s">
        <v>238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562</v>
      </c>
    </row>
    <row r="131" s="1" customFormat="1">
      <c r="B131" s="39"/>
      <c r="C131" s="40"/>
      <c r="D131" s="229" t="s">
        <v>245</v>
      </c>
      <c r="E131" s="40"/>
      <c r="F131" s="230" t="s">
        <v>4236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" customFormat="1" ht="16.5" customHeight="1">
      <c r="B132" s="39"/>
      <c r="C132" s="217" t="s">
        <v>7</v>
      </c>
      <c r="D132" s="217" t="s">
        <v>238</v>
      </c>
      <c r="E132" s="218" t="s">
        <v>4237</v>
      </c>
      <c r="F132" s="219" t="s">
        <v>4238</v>
      </c>
      <c r="G132" s="220" t="s">
        <v>264</v>
      </c>
      <c r="H132" s="221">
        <v>104</v>
      </c>
      <c r="I132" s="222"/>
      <c r="J132" s="223">
        <f>ROUND(I132*H132,2)</f>
        <v>0</v>
      </c>
      <c r="K132" s="219" t="s">
        <v>19</v>
      </c>
      <c r="L132" s="44"/>
      <c r="M132" s="224" t="s">
        <v>19</v>
      </c>
      <c r="N132" s="225" t="s">
        <v>43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243</v>
      </c>
      <c r="AT132" s="18" t="s">
        <v>238</v>
      </c>
      <c r="AU132" s="18" t="s">
        <v>81</v>
      </c>
      <c r="AY132" s="18" t="s">
        <v>236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79</v>
      </c>
      <c r="BK132" s="228">
        <f>ROUND(I132*H132,2)</f>
        <v>0</v>
      </c>
      <c r="BL132" s="18" t="s">
        <v>243</v>
      </c>
      <c r="BM132" s="18" t="s">
        <v>575</v>
      </c>
    </row>
    <row r="133" s="1" customFormat="1">
      <c r="B133" s="39"/>
      <c r="C133" s="40"/>
      <c r="D133" s="229" t="s">
        <v>245</v>
      </c>
      <c r="E133" s="40"/>
      <c r="F133" s="230" t="s">
        <v>4238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245</v>
      </c>
      <c r="AU133" s="18" t="s">
        <v>81</v>
      </c>
    </row>
    <row r="134" s="1" customFormat="1" ht="16.5" customHeight="1">
      <c r="B134" s="39"/>
      <c r="C134" s="217" t="s">
        <v>445</v>
      </c>
      <c r="D134" s="217" t="s">
        <v>238</v>
      </c>
      <c r="E134" s="218" t="s">
        <v>4239</v>
      </c>
      <c r="F134" s="219" t="s">
        <v>4240</v>
      </c>
      <c r="G134" s="220" t="s">
        <v>264</v>
      </c>
      <c r="H134" s="221">
        <v>116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81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592</v>
      </c>
    </row>
    <row r="135" s="1" customFormat="1">
      <c r="B135" s="39"/>
      <c r="C135" s="40"/>
      <c r="D135" s="229" t="s">
        <v>245</v>
      </c>
      <c r="E135" s="40"/>
      <c r="F135" s="230" t="s">
        <v>4240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81</v>
      </c>
    </row>
    <row r="136" s="1" customFormat="1" ht="16.5" customHeight="1">
      <c r="B136" s="39"/>
      <c r="C136" s="217" t="s">
        <v>452</v>
      </c>
      <c r="D136" s="217" t="s">
        <v>238</v>
      </c>
      <c r="E136" s="218" t="s">
        <v>4241</v>
      </c>
      <c r="F136" s="219" t="s">
        <v>4242</v>
      </c>
      <c r="G136" s="220" t="s">
        <v>318</v>
      </c>
      <c r="H136" s="221">
        <v>9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81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601</v>
      </c>
    </row>
    <row r="137" s="1" customFormat="1">
      <c r="B137" s="39"/>
      <c r="C137" s="40"/>
      <c r="D137" s="229" t="s">
        <v>245</v>
      </c>
      <c r="E137" s="40"/>
      <c r="F137" s="230" t="s">
        <v>4242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81</v>
      </c>
    </row>
    <row r="138" s="1" customFormat="1" ht="16.5" customHeight="1">
      <c r="B138" s="39"/>
      <c r="C138" s="217" t="s">
        <v>458</v>
      </c>
      <c r="D138" s="217" t="s">
        <v>238</v>
      </c>
      <c r="E138" s="218" t="s">
        <v>4243</v>
      </c>
      <c r="F138" s="219" t="s">
        <v>4244</v>
      </c>
      <c r="G138" s="220" t="s">
        <v>692</v>
      </c>
      <c r="H138" s="221">
        <v>433</v>
      </c>
      <c r="I138" s="222"/>
      <c r="J138" s="223">
        <f>ROUND(I138*H138,2)</f>
        <v>0</v>
      </c>
      <c r="K138" s="219" t="s">
        <v>19</v>
      </c>
      <c r="L138" s="44"/>
      <c r="M138" s="224" t="s">
        <v>19</v>
      </c>
      <c r="N138" s="225" t="s">
        <v>43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243</v>
      </c>
      <c r="AT138" s="18" t="s">
        <v>238</v>
      </c>
      <c r="AU138" s="18" t="s">
        <v>81</v>
      </c>
      <c r="AY138" s="18" t="s">
        <v>236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79</v>
      </c>
      <c r="BK138" s="228">
        <f>ROUND(I138*H138,2)</f>
        <v>0</v>
      </c>
      <c r="BL138" s="18" t="s">
        <v>243</v>
      </c>
      <c r="BM138" s="18" t="s">
        <v>613</v>
      </c>
    </row>
    <row r="139" s="1" customFormat="1">
      <c r="B139" s="39"/>
      <c r="C139" s="40"/>
      <c r="D139" s="229" t="s">
        <v>245</v>
      </c>
      <c r="E139" s="40"/>
      <c r="F139" s="230" t="s">
        <v>4244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245</v>
      </c>
      <c r="AU139" s="18" t="s">
        <v>81</v>
      </c>
    </row>
    <row r="140" s="1" customFormat="1" ht="16.5" customHeight="1">
      <c r="B140" s="39"/>
      <c r="C140" s="217" t="s">
        <v>463</v>
      </c>
      <c r="D140" s="217" t="s">
        <v>238</v>
      </c>
      <c r="E140" s="218" t="s">
        <v>4245</v>
      </c>
      <c r="F140" s="219" t="s">
        <v>4246</v>
      </c>
      <c r="G140" s="220" t="s">
        <v>692</v>
      </c>
      <c r="H140" s="221">
        <v>12</v>
      </c>
      <c r="I140" s="222"/>
      <c r="J140" s="223">
        <f>ROUND(I140*H140,2)</f>
        <v>0</v>
      </c>
      <c r="K140" s="219" t="s">
        <v>19</v>
      </c>
      <c r="L140" s="44"/>
      <c r="M140" s="224" t="s">
        <v>19</v>
      </c>
      <c r="N140" s="225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243</v>
      </c>
      <c r="AT140" s="18" t="s">
        <v>238</v>
      </c>
      <c r="AU140" s="18" t="s">
        <v>81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243</v>
      </c>
      <c r="BM140" s="18" t="s">
        <v>622</v>
      </c>
    </row>
    <row r="141" s="1" customFormat="1">
      <c r="B141" s="39"/>
      <c r="C141" s="40"/>
      <c r="D141" s="229" t="s">
        <v>245</v>
      </c>
      <c r="E141" s="40"/>
      <c r="F141" s="230" t="s">
        <v>4246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81</v>
      </c>
    </row>
    <row r="142" s="1" customFormat="1" ht="16.5" customHeight="1">
      <c r="B142" s="39"/>
      <c r="C142" s="217" t="s">
        <v>473</v>
      </c>
      <c r="D142" s="217" t="s">
        <v>238</v>
      </c>
      <c r="E142" s="218" t="s">
        <v>4247</v>
      </c>
      <c r="F142" s="219" t="s">
        <v>4248</v>
      </c>
      <c r="G142" s="220" t="s">
        <v>692</v>
      </c>
      <c r="H142" s="221">
        <v>464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243</v>
      </c>
      <c r="AT142" s="18" t="s">
        <v>238</v>
      </c>
      <c r="AU142" s="18" t="s">
        <v>81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243</v>
      </c>
      <c r="BM142" s="18" t="s">
        <v>633</v>
      </c>
    </row>
    <row r="143" s="1" customFormat="1">
      <c r="B143" s="39"/>
      <c r="C143" s="40"/>
      <c r="D143" s="229" t="s">
        <v>245</v>
      </c>
      <c r="E143" s="40"/>
      <c r="F143" s="230" t="s">
        <v>4248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81</v>
      </c>
    </row>
    <row r="144" s="1" customFormat="1" ht="16.5" customHeight="1">
      <c r="B144" s="39"/>
      <c r="C144" s="217" t="s">
        <v>480</v>
      </c>
      <c r="D144" s="217" t="s">
        <v>238</v>
      </c>
      <c r="E144" s="218" t="s">
        <v>4249</v>
      </c>
      <c r="F144" s="219" t="s">
        <v>4250</v>
      </c>
      <c r="G144" s="220" t="s">
        <v>692</v>
      </c>
      <c r="H144" s="221">
        <v>12</v>
      </c>
      <c r="I144" s="222"/>
      <c r="J144" s="223">
        <f>ROUND(I144*H144,2)</f>
        <v>0</v>
      </c>
      <c r="K144" s="219" t="s">
        <v>19</v>
      </c>
      <c r="L144" s="44"/>
      <c r="M144" s="224" t="s">
        <v>19</v>
      </c>
      <c r="N144" s="225" t="s">
        <v>43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243</v>
      </c>
      <c r="AT144" s="18" t="s">
        <v>238</v>
      </c>
      <c r="AU144" s="18" t="s">
        <v>81</v>
      </c>
      <c r="AY144" s="18" t="s">
        <v>236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79</v>
      </c>
      <c r="BK144" s="228">
        <f>ROUND(I144*H144,2)</f>
        <v>0</v>
      </c>
      <c r="BL144" s="18" t="s">
        <v>243</v>
      </c>
      <c r="BM144" s="18" t="s">
        <v>640</v>
      </c>
    </row>
    <row r="145" s="1" customFormat="1">
      <c r="B145" s="39"/>
      <c r="C145" s="40"/>
      <c r="D145" s="229" t="s">
        <v>245</v>
      </c>
      <c r="E145" s="40"/>
      <c r="F145" s="230" t="s">
        <v>4250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245</v>
      </c>
      <c r="AU145" s="18" t="s">
        <v>81</v>
      </c>
    </row>
    <row r="146" s="1" customFormat="1" ht="16.5" customHeight="1">
      <c r="B146" s="39"/>
      <c r="C146" s="217" t="s">
        <v>486</v>
      </c>
      <c r="D146" s="217" t="s">
        <v>238</v>
      </c>
      <c r="E146" s="218" t="s">
        <v>4251</v>
      </c>
      <c r="F146" s="219" t="s">
        <v>4252</v>
      </c>
      <c r="G146" s="220" t="s">
        <v>692</v>
      </c>
      <c r="H146" s="221">
        <v>12</v>
      </c>
      <c r="I146" s="222"/>
      <c r="J146" s="223">
        <f>ROUND(I146*H146,2)</f>
        <v>0</v>
      </c>
      <c r="K146" s="219" t="s">
        <v>19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AR146" s="18" t="s">
        <v>243</v>
      </c>
      <c r="AT146" s="18" t="s">
        <v>238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243</v>
      </c>
      <c r="BM146" s="18" t="s">
        <v>647</v>
      </c>
    </row>
    <row r="147" s="1" customFormat="1">
      <c r="B147" s="39"/>
      <c r="C147" s="40"/>
      <c r="D147" s="229" t="s">
        <v>245</v>
      </c>
      <c r="E147" s="40"/>
      <c r="F147" s="230" t="s">
        <v>4252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" customFormat="1" ht="16.5" customHeight="1">
      <c r="B148" s="39"/>
      <c r="C148" s="217" t="s">
        <v>492</v>
      </c>
      <c r="D148" s="217" t="s">
        <v>238</v>
      </c>
      <c r="E148" s="218" t="s">
        <v>4253</v>
      </c>
      <c r="F148" s="219" t="s">
        <v>4254</v>
      </c>
      <c r="G148" s="220" t="s">
        <v>692</v>
      </c>
      <c r="H148" s="221">
        <v>12</v>
      </c>
      <c r="I148" s="222"/>
      <c r="J148" s="223">
        <f>ROUND(I148*H148,2)</f>
        <v>0</v>
      </c>
      <c r="K148" s="219" t="s">
        <v>19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243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243</v>
      </c>
      <c r="BM148" s="18" t="s">
        <v>653</v>
      </c>
    </row>
    <row r="149" s="1" customFormat="1">
      <c r="B149" s="39"/>
      <c r="C149" s="40"/>
      <c r="D149" s="229" t="s">
        <v>245</v>
      </c>
      <c r="E149" s="40"/>
      <c r="F149" s="230" t="s">
        <v>4254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" customFormat="1" ht="16.5" customHeight="1">
      <c r="B150" s="39"/>
      <c r="C150" s="217" t="s">
        <v>498</v>
      </c>
      <c r="D150" s="217" t="s">
        <v>238</v>
      </c>
      <c r="E150" s="218" t="s">
        <v>4255</v>
      </c>
      <c r="F150" s="219" t="s">
        <v>4256</v>
      </c>
      <c r="G150" s="220" t="s">
        <v>692</v>
      </c>
      <c r="H150" s="221">
        <v>12</v>
      </c>
      <c r="I150" s="222"/>
      <c r="J150" s="223">
        <f>ROUND(I150*H150,2)</f>
        <v>0</v>
      </c>
      <c r="K150" s="219" t="s">
        <v>19</v>
      </c>
      <c r="L150" s="44"/>
      <c r="M150" s="224" t="s">
        <v>19</v>
      </c>
      <c r="N150" s="225" t="s">
        <v>43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243</v>
      </c>
      <c r="AT150" s="18" t="s">
        <v>238</v>
      </c>
      <c r="AU150" s="18" t="s">
        <v>81</v>
      </c>
      <c r="AY150" s="18" t="s">
        <v>236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79</v>
      </c>
      <c r="BK150" s="228">
        <f>ROUND(I150*H150,2)</f>
        <v>0</v>
      </c>
      <c r="BL150" s="18" t="s">
        <v>243</v>
      </c>
      <c r="BM150" s="18" t="s">
        <v>664</v>
      </c>
    </row>
    <row r="151" s="1" customFormat="1">
      <c r="B151" s="39"/>
      <c r="C151" s="40"/>
      <c r="D151" s="229" t="s">
        <v>245</v>
      </c>
      <c r="E151" s="40"/>
      <c r="F151" s="230" t="s">
        <v>4256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245</v>
      </c>
      <c r="AU151" s="18" t="s">
        <v>81</v>
      </c>
    </row>
    <row r="152" s="1" customFormat="1" ht="16.5" customHeight="1">
      <c r="B152" s="39"/>
      <c r="C152" s="217" t="s">
        <v>504</v>
      </c>
      <c r="D152" s="217" t="s">
        <v>238</v>
      </c>
      <c r="E152" s="218" t="s">
        <v>4257</v>
      </c>
      <c r="F152" s="219" t="s">
        <v>4258</v>
      </c>
      <c r="G152" s="220" t="s">
        <v>692</v>
      </c>
      <c r="H152" s="221">
        <v>476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43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243</v>
      </c>
      <c r="AT152" s="18" t="s">
        <v>238</v>
      </c>
      <c r="AU152" s="18" t="s">
        <v>81</v>
      </c>
      <c r="AY152" s="18" t="s">
        <v>236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79</v>
      </c>
      <c r="BK152" s="228">
        <f>ROUND(I152*H152,2)</f>
        <v>0</v>
      </c>
      <c r="BL152" s="18" t="s">
        <v>243</v>
      </c>
      <c r="BM152" s="18" t="s">
        <v>1027</v>
      </c>
    </row>
    <row r="153" s="1" customFormat="1">
      <c r="B153" s="39"/>
      <c r="C153" s="40"/>
      <c r="D153" s="229" t="s">
        <v>245</v>
      </c>
      <c r="E153" s="40"/>
      <c r="F153" s="230" t="s">
        <v>4258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245</v>
      </c>
      <c r="AU153" s="18" t="s">
        <v>81</v>
      </c>
    </row>
    <row r="154" s="1" customFormat="1" ht="16.5" customHeight="1">
      <c r="B154" s="39"/>
      <c r="C154" s="217" t="s">
        <v>510</v>
      </c>
      <c r="D154" s="217" t="s">
        <v>238</v>
      </c>
      <c r="E154" s="218" t="s">
        <v>4259</v>
      </c>
      <c r="F154" s="219" t="s">
        <v>4260</v>
      </c>
      <c r="G154" s="220" t="s">
        <v>692</v>
      </c>
      <c r="H154" s="221">
        <v>28</v>
      </c>
      <c r="I154" s="222"/>
      <c r="J154" s="223">
        <f>ROUND(I154*H154,2)</f>
        <v>0</v>
      </c>
      <c r="K154" s="219" t="s">
        <v>19</v>
      </c>
      <c r="L154" s="44"/>
      <c r="M154" s="224" t="s">
        <v>19</v>
      </c>
      <c r="N154" s="225" t="s">
        <v>43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243</v>
      </c>
      <c r="AT154" s="18" t="s">
        <v>238</v>
      </c>
      <c r="AU154" s="18" t="s">
        <v>81</v>
      </c>
      <c r="AY154" s="18" t="s">
        <v>236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79</v>
      </c>
      <c r="BK154" s="228">
        <f>ROUND(I154*H154,2)</f>
        <v>0</v>
      </c>
      <c r="BL154" s="18" t="s">
        <v>243</v>
      </c>
      <c r="BM154" s="18" t="s">
        <v>687</v>
      </c>
    </row>
    <row r="155" s="1" customFormat="1">
      <c r="B155" s="39"/>
      <c r="C155" s="40"/>
      <c r="D155" s="229" t="s">
        <v>245</v>
      </c>
      <c r="E155" s="40"/>
      <c r="F155" s="230" t="s">
        <v>4260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245</v>
      </c>
      <c r="AU155" s="18" t="s">
        <v>81</v>
      </c>
    </row>
    <row r="156" s="1" customFormat="1" ht="16.5" customHeight="1">
      <c r="B156" s="39"/>
      <c r="C156" s="217" t="s">
        <v>517</v>
      </c>
      <c r="D156" s="217" t="s">
        <v>238</v>
      </c>
      <c r="E156" s="218" t="s">
        <v>4261</v>
      </c>
      <c r="F156" s="219" t="s">
        <v>4262</v>
      </c>
      <c r="G156" s="220" t="s">
        <v>264</v>
      </c>
      <c r="H156" s="221">
        <v>12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43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243</v>
      </c>
      <c r="AT156" s="18" t="s">
        <v>238</v>
      </c>
      <c r="AU156" s="18" t="s">
        <v>81</v>
      </c>
      <c r="AY156" s="18" t="s">
        <v>236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79</v>
      </c>
      <c r="BK156" s="228">
        <f>ROUND(I156*H156,2)</f>
        <v>0</v>
      </c>
      <c r="BL156" s="18" t="s">
        <v>243</v>
      </c>
      <c r="BM156" s="18" t="s">
        <v>1033</v>
      </c>
    </row>
    <row r="157" s="1" customFormat="1">
      <c r="B157" s="39"/>
      <c r="C157" s="40"/>
      <c r="D157" s="229" t="s">
        <v>245</v>
      </c>
      <c r="E157" s="40"/>
      <c r="F157" s="230" t="s">
        <v>4262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245</v>
      </c>
      <c r="AU157" s="18" t="s">
        <v>81</v>
      </c>
    </row>
    <row r="158" s="1" customFormat="1" ht="16.5" customHeight="1">
      <c r="B158" s="39"/>
      <c r="C158" s="217" t="s">
        <v>523</v>
      </c>
      <c r="D158" s="217" t="s">
        <v>238</v>
      </c>
      <c r="E158" s="218" t="s">
        <v>4263</v>
      </c>
      <c r="F158" s="219" t="s">
        <v>4264</v>
      </c>
      <c r="G158" s="220" t="s">
        <v>264</v>
      </c>
      <c r="H158" s="221">
        <v>104</v>
      </c>
      <c r="I158" s="222"/>
      <c r="J158" s="223">
        <f>ROUND(I158*H158,2)</f>
        <v>0</v>
      </c>
      <c r="K158" s="219" t="s">
        <v>19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243</v>
      </c>
      <c r="AT158" s="18" t="s">
        <v>238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243</v>
      </c>
      <c r="BM158" s="18" t="s">
        <v>1036</v>
      </c>
    </row>
    <row r="159" s="1" customFormat="1">
      <c r="B159" s="39"/>
      <c r="C159" s="40"/>
      <c r="D159" s="229" t="s">
        <v>245</v>
      </c>
      <c r="E159" s="40"/>
      <c r="F159" s="230" t="s">
        <v>4264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1" customFormat="1" ht="22.8" customHeight="1">
      <c r="B160" s="201"/>
      <c r="C160" s="202"/>
      <c r="D160" s="203" t="s">
        <v>71</v>
      </c>
      <c r="E160" s="215" t="s">
        <v>1367</v>
      </c>
      <c r="F160" s="215" t="s">
        <v>4265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SUM(P161:P168)</f>
        <v>0</v>
      </c>
      <c r="Q160" s="209"/>
      <c r="R160" s="210">
        <f>SUM(R161:R168)</f>
        <v>0</v>
      </c>
      <c r="S160" s="209"/>
      <c r="T160" s="211">
        <f>SUM(T161:T168)</f>
        <v>0</v>
      </c>
      <c r="AR160" s="212" t="s">
        <v>79</v>
      </c>
      <c r="AT160" s="213" t="s">
        <v>71</v>
      </c>
      <c r="AU160" s="213" t="s">
        <v>79</v>
      </c>
      <c r="AY160" s="212" t="s">
        <v>236</v>
      </c>
      <c r="BK160" s="214">
        <f>SUM(BK161:BK168)</f>
        <v>0</v>
      </c>
    </row>
    <row r="161" s="1" customFormat="1" ht="16.5" customHeight="1">
      <c r="B161" s="39"/>
      <c r="C161" s="217" t="s">
        <v>530</v>
      </c>
      <c r="D161" s="217" t="s">
        <v>238</v>
      </c>
      <c r="E161" s="218" t="s">
        <v>4266</v>
      </c>
      <c r="F161" s="219" t="s">
        <v>4267</v>
      </c>
      <c r="G161" s="220" t="s">
        <v>241</v>
      </c>
      <c r="H161" s="221">
        <v>6</v>
      </c>
      <c r="I161" s="222"/>
      <c r="J161" s="223">
        <f>ROUND(I161*H161,2)</f>
        <v>0</v>
      </c>
      <c r="K161" s="219" t="s">
        <v>19</v>
      </c>
      <c r="L161" s="44"/>
      <c r="M161" s="224" t="s">
        <v>19</v>
      </c>
      <c r="N161" s="225" t="s">
        <v>43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243</v>
      </c>
      <c r="AT161" s="18" t="s">
        <v>238</v>
      </c>
      <c r="AU161" s="18" t="s">
        <v>81</v>
      </c>
      <c r="AY161" s="18" t="s">
        <v>236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79</v>
      </c>
      <c r="BK161" s="228">
        <f>ROUND(I161*H161,2)</f>
        <v>0</v>
      </c>
      <c r="BL161" s="18" t="s">
        <v>243</v>
      </c>
      <c r="BM161" s="18" t="s">
        <v>1040</v>
      </c>
    </row>
    <row r="162" s="1" customFormat="1">
      <c r="B162" s="39"/>
      <c r="C162" s="40"/>
      <c r="D162" s="229" t="s">
        <v>245</v>
      </c>
      <c r="E162" s="40"/>
      <c r="F162" s="230" t="s">
        <v>4267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245</v>
      </c>
      <c r="AU162" s="18" t="s">
        <v>81</v>
      </c>
    </row>
    <row r="163" s="1" customFormat="1" ht="16.5" customHeight="1">
      <c r="B163" s="39"/>
      <c r="C163" s="217" t="s">
        <v>538</v>
      </c>
      <c r="D163" s="217" t="s">
        <v>238</v>
      </c>
      <c r="E163" s="218" t="s">
        <v>4268</v>
      </c>
      <c r="F163" s="219" t="s">
        <v>4269</v>
      </c>
      <c r="G163" s="220" t="s">
        <v>692</v>
      </c>
      <c r="H163" s="221">
        <v>12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243</v>
      </c>
      <c r="AT163" s="18" t="s">
        <v>238</v>
      </c>
      <c r="AU163" s="18" t="s">
        <v>81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1043</v>
      </c>
    </row>
    <row r="164" s="1" customFormat="1">
      <c r="B164" s="39"/>
      <c r="C164" s="40"/>
      <c r="D164" s="229" t="s">
        <v>245</v>
      </c>
      <c r="E164" s="40"/>
      <c r="F164" s="230" t="s">
        <v>4269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81</v>
      </c>
    </row>
    <row r="165" s="1" customFormat="1" ht="16.5" customHeight="1">
      <c r="B165" s="39"/>
      <c r="C165" s="217" t="s">
        <v>544</v>
      </c>
      <c r="D165" s="217" t="s">
        <v>238</v>
      </c>
      <c r="E165" s="218" t="s">
        <v>4270</v>
      </c>
      <c r="F165" s="219" t="s">
        <v>4271</v>
      </c>
      <c r="G165" s="220" t="s">
        <v>264</v>
      </c>
      <c r="H165" s="221">
        <v>104</v>
      </c>
      <c r="I165" s="222"/>
      <c r="J165" s="223">
        <f>ROUND(I165*H165,2)</f>
        <v>0</v>
      </c>
      <c r="K165" s="219" t="s">
        <v>19</v>
      </c>
      <c r="L165" s="44"/>
      <c r="M165" s="224" t="s">
        <v>19</v>
      </c>
      <c r="N165" s="225" t="s">
        <v>43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243</v>
      </c>
      <c r="AT165" s="18" t="s">
        <v>238</v>
      </c>
      <c r="AU165" s="18" t="s">
        <v>81</v>
      </c>
      <c r="AY165" s="18" t="s">
        <v>236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79</v>
      </c>
      <c r="BK165" s="228">
        <f>ROUND(I165*H165,2)</f>
        <v>0</v>
      </c>
      <c r="BL165" s="18" t="s">
        <v>243</v>
      </c>
      <c r="BM165" s="18" t="s">
        <v>1047</v>
      </c>
    </row>
    <row r="166" s="1" customFormat="1">
      <c r="B166" s="39"/>
      <c r="C166" s="40"/>
      <c r="D166" s="229" t="s">
        <v>245</v>
      </c>
      <c r="E166" s="40"/>
      <c r="F166" s="230" t="s">
        <v>4271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245</v>
      </c>
      <c r="AU166" s="18" t="s">
        <v>81</v>
      </c>
    </row>
    <row r="167" s="1" customFormat="1" ht="16.5" customHeight="1">
      <c r="B167" s="39"/>
      <c r="C167" s="217" t="s">
        <v>550</v>
      </c>
      <c r="D167" s="217" t="s">
        <v>238</v>
      </c>
      <c r="E167" s="218" t="s">
        <v>4201</v>
      </c>
      <c r="F167" s="219" t="s">
        <v>4202</v>
      </c>
      <c r="G167" s="220" t="s">
        <v>256</v>
      </c>
      <c r="H167" s="221">
        <v>39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243</v>
      </c>
      <c r="AT167" s="18" t="s">
        <v>238</v>
      </c>
      <c r="AU167" s="18" t="s">
        <v>81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243</v>
      </c>
      <c r="BM167" s="18" t="s">
        <v>1051</v>
      </c>
    </row>
    <row r="168" s="1" customFormat="1">
      <c r="B168" s="39"/>
      <c r="C168" s="40"/>
      <c r="D168" s="229" t="s">
        <v>245</v>
      </c>
      <c r="E168" s="40"/>
      <c r="F168" s="230" t="s">
        <v>4202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245</v>
      </c>
      <c r="AU168" s="18" t="s">
        <v>81</v>
      </c>
    </row>
    <row r="169" s="11" customFormat="1" ht="22.8" customHeight="1">
      <c r="B169" s="201"/>
      <c r="C169" s="202"/>
      <c r="D169" s="203" t="s">
        <v>71</v>
      </c>
      <c r="E169" s="215" t="s">
        <v>4272</v>
      </c>
      <c r="F169" s="215" t="s">
        <v>4273</v>
      </c>
      <c r="G169" s="202"/>
      <c r="H169" s="202"/>
      <c r="I169" s="205"/>
      <c r="J169" s="216">
        <f>BK169</f>
        <v>0</v>
      </c>
      <c r="K169" s="202"/>
      <c r="L169" s="207"/>
      <c r="M169" s="208"/>
      <c r="N169" s="209"/>
      <c r="O169" s="209"/>
      <c r="P169" s="210">
        <f>SUM(P170:P177)</f>
        <v>0</v>
      </c>
      <c r="Q169" s="209"/>
      <c r="R169" s="210">
        <f>SUM(R170:R177)</f>
        <v>0</v>
      </c>
      <c r="S169" s="209"/>
      <c r="T169" s="211">
        <f>SUM(T170:T177)</f>
        <v>0</v>
      </c>
      <c r="AR169" s="212" t="s">
        <v>79</v>
      </c>
      <c r="AT169" s="213" t="s">
        <v>71</v>
      </c>
      <c r="AU169" s="213" t="s">
        <v>79</v>
      </c>
      <c r="AY169" s="212" t="s">
        <v>236</v>
      </c>
      <c r="BK169" s="214">
        <f>SUM(BK170:BK177)</f>
        <v>0</v>
      </c>
    </row>
    <row r="170" s="1" customFormat="1" ht="16.5" customHeight="1">
      <c r="B170" s="39"/>
      <c r="C170" s="260" t="s">
        <v>556</v>
      </c>
      <c r="D170" s="260" t="s">
        <v>680</v>
      </c>
      <c r="E170" s="261" t="s">
        <v>4274</v>
      </c>
      <c r="F170" s="262" t="s">
        <v>4275</v>
      </c>
      <c r="G170" s="263" t="s">
        <v>692</v>
      </c>
      <c r="H170" s="264">
        <v>12</v>
      </c>
      <c r="I170" s="265"/>
      <c r="J170" s="266">
        <f>ROUND(I170*H170,2)</f>
        <v>0</v>
      </c>
      <c r="K170" s="262" t="s">
        <v>19</v>
      </c>
      <c r="L170" s="267"/>
      <c r="M170" s="268" t="s">
        <v>19</v>
      </c>
      <c r="N170" s="269" t="s">
        <v>43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305</v>
      </c>
      <c r="AT170" s="18" t="s">
        <v>680</v>
      </c>
      <c r="AU170" s="18" t="s">
        <v>81</v>
      </c>
      <c r="AY170" s="18" t="s">
        <v>236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79</v>
      </c>
      <c r="BK170" s="228">
        <f>ROUND(I170*H170,2)</f>
        <v>0</v>
      </c>
      <c r="BL170" s="18" t="s">
        <v>243</v>
      </c>
      <c r="BM170" s="18" t="s">
        <v>1054</v>
      </c>
    </row>
    <row r="171" s="1" customFormat="1">
      <c r="B171" s="39"/>
      <c r="C171" s="40"/>
      <c r="D171" s="229" t="s">
        <v>245</v>
      </c>
      <c r="E171" s="40"/>
      <c r="F171" s="230" t="s">
        <v>4275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245</v>
      </c>
      <c r="AU171" s="18" t="s">
        <v>81</v>
      </c>
    </row>
    <row r="172" s="1" customFormat="1" ht="16.5" customHeight="1">
      <c r="B172" s="39"/>
      <c r="C172" s="260" t="s">
        <v>562</v>
      </c>
      <c r="D172" s="260" t="s">
        <v>680</v>
      </c>
      <c r="E172" s="261" t="s">
        <v>4276</v>
      </c>
      <c r="F172" s="262" t="s">
        <v>4277</v>
      </c>
      <c r="G172" s="263" t="s">
        <v>692</v>
      </c>
      <c r="H172" s="264">
        <v>405</v>
      </c>
      <c r="I172" s="265"/>
      <c r="J172" s="266">
        <f>ROUND(I172*H172,2)</f>
        <v>0</v>
      </c>
      <c r="K172" s="262" t="s">
        <v>19</v>
      </c>
      <c r="L172" s="267"/>
      <c r="M172" s="268" t="s">
        <v>19</v>
      </c>
      <c r="N172" s="269" t="s">
        <v>43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305</v>
      </c>
      <c r="AT172" s="18" t="s">
        <v>680</v>
      </c>
      <c r="AU172" s="18" t="s">
        <v>81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243</v>
      </c>
      <c r="BM172" s="18" t="s">
        <v>1058</v>
      </c>
    </row>
    <row r="173" s="1" customFormat="1">
      <c r="B173" s="39"/>
      <c r="C173" s="40"/>
      <c r="D173" s="229" t="s">
        <v>245</v>
      </c>
      <c r="E173" s="40"/>
      <c r="F173" s="230" t="s">
        <v>4277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81</v>
      </c>
    </row>
    <row r="174" s="1" customFormat="1" ht="16.5" customHeight="1">
      <c r="B174" s="39"/>
      <c r="C174" s="260" t="s">
        <v>569</v>
      </c>
      <c r="D174" s="260" t="s">
        <v>680</v>
      </c>
      <c r="E174" s="261" t="s">
        <v>4278</v>
      </c>
      <c r="F174" s="262" t="s">
        <v>4279</v>
      </c>
      <c r="G174" s="263" t="s">
        <v>692</v>
      </c>
      <c r="H174" s="264">
        <v>31</v>
      </c>
      <c r="I174" s="265"/>
      <c r="J174" s="266">
        <f>ROUND(I174*H174,2)</f>
        <v>0</v>
      </c>
      <c r="K174" s="262" t="s">
        <v>19</v>
      </c>
      <c r="L174" s="267"/>
      <c r="M174" s="268" t="s">
        <v>19</v>
      </c>
      <c r="N174" s="269" t="s">
        <v>43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305</v>
      </c>
      <c r="AT174" s="18" t="s">
        <v>680</v>
      </c>
      <c r="AU174" s="18" t="s">
        <v>81</v>
      </c>
      <c r="AY174" s="18" t="s">
        <v>236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79</v>
      </c>
      <c r="BK174" s="228">
        <f>ROUND(I174*H174,2)</f>
        <v>0</v>
      </c>
      <c r="BL174" s="18" t="s">
        <v>243</v>
      </c>
      <c r="BM174" s="18" t="s">
        <v>1063</v>
      </c>
    </row>
    <row r="175" s="1" customFormat="1">
      <c r="B175" s="39"/>
      <c r="C175" s="40"/>
      <c r="D175" s="229" t="s">
        <v>245</v>
      </c>
      <c r="E175" s="40"/>
      <c r="F175" s="230" t="s">
        <v>4279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245</v>
      </c>
      <c r="AU175" s="18" t="s">
        <v>81</v>
      </c>
    </row>
    <row r="176" s="1" customFormat="1" ht="16.5" customHeight="1">
      <c r="B176" s="39"/>
      <c r="C176" s="260" t="s">
        <v>575</v>
      </c>
      <c r="D176" s="260" t="s">
        <v>680</v>
      </c>
      <c r="E176" s="261" t="s">
        <v>4280</v>
      </c>
      <c r="F176" s="262" t="s">
        <v>4281</v>
      </c>
      <c r="G176" s="263" t="s">
        <v>692</v>
      </c>
      <c r="H176" s="264">
        <v>28</v>
      </c>
      <c r="I176" s="265"/>
      <c r="J176" s="266">
        <f>ROUND(I176*H176,2)</f>
        <v>0</v>
      </c>
      <c r="K176" s="262" t="s">
        <v>19</v>
      </c>
      <c r="L176" s="267"/>
      <c r="M176" s="268" t="s">
        <v>19</v>
      </c>
      <c r="N176" s="269" t="s">
        <v>43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AR176" s="18" t="s">
        <v>305</v>
      </c>
      <c r="AT176" s="18" t="s">
        <v>680</v>
      </c>
      <c r="AU176" s="18" t="s">
        <v>81</v>
      </c>
      <c r="AY176" s="18" t="s">
        <v>236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79</v>
      </c>
      <c r="BK176" s="228">
        <f>ROUND(I176*H176,2)</f>
        <v>0</v>
      </c>
      <c r="BL176" s="18" t="s">
        <v>243</v>
      </c>
      <c r="BM176" s="18" t="s">
        <v>1066</v>
      </c>
    </row>
    <row r="177" s="1" customFormat="1">
      <c r="B177" s="39"/>
      <c r="C177" s="40"/>
      <c r="D177" s="229" t="s">
        <v>245</v>
      </c>
      <c r="E177" s="40"/>
      <c r="F177" s="230" t="s">
        <v>4281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245</v>
      </c>
      <c r="AU177" s="18" t="s">
        <v>81</v>
      </c>
    </row>
    <row r="178" s="11" customFormat="1" ht="22.8" customHeight="1">
      <c r="B178" s="201"/>
      <c r="C178" s="202"/>
      <c r="D178" s="203" t="s">
        <v>71</v>
      </c>
      <c r="E178" s="215" t="s">
        <v>4282</v>
      </c>
      <c r="F178" s="215" t="s">
        <v>4283</v>
      </c>
      <c r="G178" s="202"/>
      <c r="H178" s="202"/>
      <c r="I178" s="205"/>
      <c r="J178" s="216">
        <f>BK178</f>
        <v>0</v>
      </c>
      <c r="K178" s="202"/>
      <c r="L178" s="207"/>
      <c r="M178" s="208"/>
      <c r="N178" s="209"/>
      <c r="O178" s="209"/>
      <c r="P178" s="210">
        <f>SUM(P179:P196)</f>
        <v>0</v>
      </c>
      <c r="Q178" s="209"/>
      <c r="R178" s="210">
        <f>SUM(R179:R196)</f>
        <v>0</v>
      </c>
      <c r="S178" s="209"/>
      <c r="T178" s="211">
        <f>SUM(T179:T196)</f>
        <v>0</v>
      </c>
      <c r="AR178" s="212" t="s">
        <v>79</v>
      </c>
      <c r="AT178" s="213" t="s">
        <v>71</v>
      </c>
      <c r="AU178" s="213" t="s">
        <v>79</v>
      </c>
      <c r="AY178" s="212" t="s">
        <v>236</v>
      </c>
      <c r="BK178" s="214">
        <f>SUM(BK179:BK196)</f>
        <v>0</v>
      </c>
    </row>
    <row r="179" s="1" customFormat="1" ht="16.5" customHeight="1">
      <c r="B179" s="39"/>
      <c r="C179" s="260" t="s">
        <v>584</v>
      </c>
      <c r="D179" s="260" t="s">
        <v>680</v>
      </c>
      <c r="E179" s="261" t="s">
        <v>4284</v>
      </c>
      <c r="F179" s="262" t="s">
        <v>4285</v>
      </c>
      <c r="G179" s="263" t="s">
        <v>4221</v>
      </c>
      <c r="H179" s="264">
        <v>0.10000000000000001</v>
      </c>
      <c r="I179" s="265"/>
      <c r="J179" s="266">
        <f>ROUND(I179*H179,2)</f>
        <v>0</v>
      </c>
      <c r="K179" s="262" t="s">
        <v>19</v>
      </c>
      <c r="L179" s="267"/>
      <c r="M179" s="268" t="s">
        <v>19</v>
      </c>
      <c r="N179" s="269" t="s">
        <v>43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305</v>
      </c>
      <c r="AT179" s="18" t="s">
        <v>680</v>
      </c>
      <c r="AU179" s="18" t="s">
        <v>81</v>
      </c>
      <c r="AY179" s="18" t="s">
        <v>236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79</v>
      </c>
      <c r="BK179" s="228">
        <f>ROUND(I179*H179,2)</f>
        <v>0</v>
      </c>
      <c r="BL179" s="18" t="s">
        <v>243</v>
      </c>
      <c r="BM179" s="18" t="s">
        <v>1069</v>
      </c>
    </row>
    <row r="180" s="1" customFormat="1">
      <c r="B180" s="39"/>
      <c r="C180" s="40"/>
      <c r="D180" s="229" t="s">
        <v>245</v>
      </c>
      <c r="E180" s="40"/>
      <c r="F180" s="230" t="s">
        <v>4285</v>
      </c>
      <c r="G180" s="40"/>
      <c r="H180" s="40"/>
      <c r="I180" s="144"/>
      <c r="J180" s="40"/>
      <c r="K180" s="40"/>
      <c r="L180" s="44"/>
      <c r="M180" s="231"/>
      <c r="N180" s="80"/>
      <c r="O180" s="80"/>
      <c r="P180" s="80"/>
      <c r="Q180" s="80"/>
      <c r="R180" s="80"/>
      <c r="S180" s="80"/>
      <c r="T180" s="81"/>
      <c r="AT180" s="18" t="s">
        <v>245</v>
      </c>
      <c r="AU180" s="18" t="s">
        <v>81</v>
      </c>
    </row>
    <row r="181" s="1" customFormat="1" ht="16.5" customHeight="1">
      <c r="B181" s="39"/>
      <c r="C181" s="260" t="s">
        <v>592</v>
      </c>
      <c r="D181" s="260" t="s">
        <v>680</v>
      </c>
      <c r="E181" s="261" t="s">
        <v>4286</v>
      </c>
      <c r="F181" s="262" t="s">
        <v>4287</v>
      </c>
      <c r="G181" s="263" t="s">
        <v>1167</v>
      </c>
      <c r="H181" s="264">
        <v>24</v>
      </c>
      <c r="I181" s="265"/>
      <c r="J181" s="266">
        <f>ROUND(I181*H181,2)</f>
        <v>0</v>
      </c>
      <c r="K181" s="262" t="s">
        <v>19</v>
      </c>
      <c r="L181" s="267"/>
      <c r="M181" s="268" t="s">
        <v>19</v>
      </c>
      <c r="N181" s="269" t="s">
        <v>43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305</v>
      </c>
      <c r="AT181" s="18" t="s">
        <v>680</v>
      </c>
      <c r="AU181" s="18" t="s">
        <v>81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1072</v>
      </c>
    </row>
    <row r="182" s="1" customFormat="1">
      <c r="B182" s="39"/>
      <c r="C182" s="40"/>
      <c r="D182" s="229" t="s">
        <v>245</v>
      </c>
      <c r="E182" s="40"/>
      <c r="F182" s="230" t="s">
        <v>4287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81</v>
      </c>
    </row>
    <row r="183" s="1" customFormat="1" ht="16.5" customHeight="1">
      <c r="B183" s="39"/>
      <c r="C183" s="260" t="s">
        <v>597</v>
      </c>
      <c r="D183" s="260" t="s">
        <v>680</v>
      </c>
      <c r="E183" s="261" t="s">
        <v>4288</v>
      </c>
      <c r="F183" s="262" t="s">
        <v>4289</v>
      </c>
      <c r="G183" s="263" t="s">
        <v>1167</v>
      </c>
      <c r="H183" s="264">
        <v>12</v>
      </c>
      <c r="I183" s="265"/>
      <c r="J183" s="266">
        <f>ROUND(I183*H183,2)</f>
        <v>0</v>
      </c>
      <c r="K183" s="262" t="s">
        <v>19</v>
      </c>
      <c r="L183" s="267"/>
      <c r="M183" s="268" t="s">
        <v>19</v>
      </c>
      <c r="N183" s="269" t="s">
        <v>43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305</v>
      </c>
      <c r="AT183" s="18" t="s">
        <v>680</v>
      </c>
      <c r="AU183" s="18" t="s">
        <v>81</v>
      </c>
      <c r="AY183" s="18" t="s">
        <v>236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79</v>
      </c>
      <c r="BK183" s="228">
        <f>ROUND(I183*H183,2)</f>
        <v>0</v>
      </c>
      <c r="BL183" s="18" t="s">
        <v>243</v>
      </c>
      <c r="BM183" s="18" t="s">
        <v>1075</v>
      </c>
    </row>
    <row r="184" s="1" customFormat="1">
      <c r="B184" s="39"/>
      <c r="C184" s="40"/>
      <c r="D184" s="229" t="s">
        <v>245</v>
      </c>
      <c r="E184" s="40"/>
      <c r="F184" s="230" t="s">
        <v>4289</v>
      </c>
      <c r="G184" s="40"/>
      <c r="H184" s="40"/>
      <c r="I184" s="144"/>
      <c r="J184" s="40"/>
      <c r="K184" s="40"/>
      <c r="L184" s="44"/>
      <c r="M184" s="231"/>
      <c r="N184" s="80"/>
      <c r="O184" s="80"/>
      <c r="P184" s="80"/>
      <c r="Q184" s="80"/>
      <c r="R184" s="80"/>
      <c r="S184" s="80"/>
      <c r="T184" s="81"/>
      <c r="AT184" s="18" t="s">
        <v>245</v>
      </c>
      <c r="AU184" s="18" t="s">
        <v>81</v>
      </c>
    </row>
    <row r="185" s="1" customFormat="1" ht="16.5" customHeight="1">
      <c r="B185" s="39"/>
      <c r="C185" s="260" t="s">
        <v>601</v>
      </c>
      <c r="D185" s="260" t="s">
        <v>680</v>
      </c>
      <c r="E185" s="261" t="s">
        <v>4290</v>
      </c>
      <c r="F185" s="262" t="s">
        <v>4291</v>
      </c>
      <c r="G185" s="263" t="s">
        <v>241</v>
      </c>
      <c r="H185" s="264">
        <v>8</v>
      </c>
      <c r="I185" s="265"/>
      <c r="J185" s="266">
        <f>ROUND(I185*H185,2)</f>
        <v>0</v>
      </c>
      <c r="K185" s="262" t="s">
        <v>19</v>
      </c>
      <c r="L185" s="267"/>
      <c r="M185" s="268" t="s">
        <v>19</v>
      </c>
      <c r="N185" s="269" t="s">
        <v>43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305</v>
      </c>
      <c r="AT185" s="18" t="s">
        <v>680</v>
      </c>
      <c r="AU185" s="18" t="s">
        <v>81</v>
      </c>
      <c r="AY185" s="18" t="s">
        <v>236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79</v>
      </c>
      <c r="BK185" s="228">
        <f>ROUND(I185*H185,2)</f>
        <v>0</v>
      </c>
      <c r="BL185" s="18" t="s">
        <v>243</v>
      </c>
      <c r="BM185" s="18" t="s">
        <v>1078</v>
      </c>
    </row>
    <row r="186" s="1" customFormat="1">
      <c r="B186" s="39"/>
      <c r="C186" s="40"/>
      <c r="D186" s="229" t="s">
        <v>245</v>
      </c>
      <c r="E186" s="40"/>
      <c r="F186" s="230" t="s">
        <v>4291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245</v>
      </c>
      <c r="AU186" s="18" t="s">
        <v>81</v>
      </c>
    </row>
    <row r="187" s="1" customFormat="1" ht="16.5" customHeight="1">
      <c r="B187" s="39"/>
      <c r="C187" s="260" t="s">
        <v>607</v>
      </c>
      <c r="D187" s="260" t="s">
        <v>680</v>
      </c>
      <c r="E187" s="261" t="s">
        <v>4292</v>
      </c>
      <c r="F187" s="262" t="s">
        <v>4252</v>
      </c>
      <c r="G187" s="263" t="s">
        <v>692</v>
      </c>
      <c r="H187" s="264">
        <v>12</v>
      </c>
      <c r="I187" s="265"/>
      <c r="J187" s="266">
        <f>ROUND(I187*H187,2)</f>
        <v>0</v>
      </c>
      <c r="K187" s="262" t="s">
        <v>19</v>
      </c>
      <c r="L187" s="267"/>
      <c r="M187" s="268" t="s">
        <v>19</v>
      </c>
      <c r="N187" s="269" t="s">
        <v>43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305</v>
      </c>
      <c r="AT187" s="18" t="s">
        <v>680</v>
      </c>
      <c r="AU187" s="18" t="s">
        <v>81</v>
      </c>
      <c r="AY187" s="18" t="s">
        <v>236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79</v>
      </c>
      <c r="BK187" s="228">
        <f>ROUND(I187*H187,2)</f>
        <v>0</v>
      </c>
      <c r="BL187" s="18" t="s">
        <v>243</v>
      </c>
      <c r="BM187" s="18" t="s">
        <v>1081</v>
      </c>
    </row>
    <row r="188" s="1" customFormat="1">
      <c r="B188" s="39"/>
      <c r="C188" s="40"/>
      <c r="D188" s="229" t="s">
        <v>245</v>
      </c>
      <c r="E188" s="40"/>
      <c r="F188" s="230" t="s">
        <v>4252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245</v>
      </c>
      <c r="AU188" s="18" t="s">
        <v>81</v>
      </c>
    </row>
    <row r="189" s="1" customFormat="1" ht="16.5" customHeight="1">
      <c r="B189" s="39"/>
      <c r="C189" s="260" t="s">
        <v>613</v>
      </c>
      <c r="D189" s="260" t="s">
        <v>680</v>
      </c>
      <c r="E189" s="261" t="s">
        <v>4293</v>
      </c>
      <c r="F189" s="262" t="s">
        <v>4294</v>
      </c>
      <c r="G189" s="263" t="s">
        <v>692</v>
      </c>
      <c r="H189" s="264">
        <v>12</v>
      </c>
      <c r="I189" s="265"/>
      <c r="J189" s="266">
        <f>ROUND(I189*H189,2)</f>
        <v>0</v>
      </c>
      <c r="K189" s="262" t="s">
        <v>19</v>
      </c>
      <c r="L189" s="267"/>
      <c r="M189" s="268" t="s">
        <v>19</v>
      </c>
      <c r="N189" s="269" t="s">
        <v>43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305</v>
      </c>
      <c r="AT189" s="18" t="s">
        <v>680</v>
      </c>
      <c r="AU189" s="18" t="s">
        <v>81</v>
      </c>
      <c r="AY189" s="18" t="s">
        <v>236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79</v>
      </c>
      <c r="BK189" s="228">
        <f>ROUND(I189*H189,2)</f>
        <v>0</v>
      </c>
      <c r="BL189" s="18" t="s">
        <v>243</v>
      </c>
      <c r="BM189" s="18" t="s">
        <v>1084</v>
      </c>
    </row>
    <row r="190" s="1" customFormat="1">
      <c r="B190" s="39"/>
      <c r="C190" s="40"/>
      <c r="D190" s="229" t="s">
        <v>245</v>
      </c>
      <c r="E190" s="40"/>
      <c r="F190" s="230" t="s">
        <v>4294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245</v>
      </c>
      <c r="AU190" s="18" t="s">
        <v>81</v>
      </c>
    </row>
    <row r="191" s="1" customFormat="1" ht="16.5" customHeight="1">
      <c r="B191" s="39"/>
      <c r="C191" s="260" t="s">
        <v>619</v>
      </c>
      <c r="D191" s="260" t="s">
        <v>680</v>
      </c>
      <c r="E191" s="261" t="s">
        <v>4295</v>
      </c>
      <c r="F191" s="262" t="s">
        <v>4296</v>
      </c>
      <c r="G191" s="263" t="s">
        <v>241</v>
      </c>
      <c r="H191" s="264">
        <v>12</v>
      </c>
      <c r="I191" s="265"/>
      <c r="J191" s="266">
        <f>ROUND(I191*H191,2)</f>
        <v>0</v>
      </c>
      <c r="K191" s="262" t="s">
        <v>19</v>
      </c>
      <c r="L191" s="267"/>
      <c r="M191" s="268" t="s">
        <v>19</v>
      </c>
      <c r="N191" s="269" t="s">
        <v>43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305</v>
      </c>
      <c r="AT191" s="18" t="s">
        <v>680</v>
      </c>
      <c r="AU191" s="18" t="s">
        <v>81</v>
      </c>
      <c r="AY191" s="18" t="s">
        <v>236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79</v>
      </c>
      <c r="BK191" s="228">
        <f>ROUND(I191*H191,2)</f>
        <v>0</v>
      </c>
      <c r="BL191" s="18" t="s">
        <v>243</v>
      </c>
      <c r="BM191" s="18" t="s">
        <v>1087</v>
      </c>
    </row>
    <row r="192" s="1" customFormat="1">
      <c r="B192" s="39"/>
      <c r="C192" s="40"/>
      <c r="D192" s="229" t="s">
        <v>245</v>
      </c>
      <c r="E192" s="40"/>
      <c r="F192" s="230" t="s">
        <v>4296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245</v>
      </c>
      <c r="AU192" s="18" t="s">
        <v>81</v>
      </c>
    </row>
    <row r="193" s="1" customFormat="1" ht="16.5" customHeight="1">
      <c r="B193" s="39"/>
      <c r="C193" s="260" t="s">
        <v>622</v>
      </c>
      <c r="D193" s="260" t="s">
        <v>680</v>
      </c>
      <c r="E193" s="261" t="s">
        <v>4297</v>
      </c>
      <c r="F193" s="262" t="s">
        <v>4298</v>
      </c>
      <c r="G193" s="263" t="s">
        <v>692</v>
      </c>
      <c r="H193" s="264">
        <v>36</v>
      </c>
      <c r="I193" s="265"/>
      <c r="J193" s="266">
        <f>ROUND(I193*H193,2)</f>
        <v>0</v>
      </c>
      <c r="K193" s="262" t="s">
        <v>19</v>
      </c>
      <c r="L193" s="267"/>
      <c r="M193" s="268" t="s">
        <v>19</v>
      </c>
      <c r="N193" s="269" t="s">
        <v>43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305</v>
      </c>
      <c r="AT193" s="18" t="s">
        <v>680</v>
      </c>
      <c r="AU193" s="18" t="s">
        <v>81</v>
      </c>
      <c r="AY193" s="18" t="s">
        <v>236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79</v>
      </c>
      <c r="BK193" s="228">
        <f>ROUND(I193*H193,2)</f>
        <v>0</v>
      </c>
      <c r="BL193" s="18" t="s">
        <v>243</v>
      </c>
      <c r="BM193" s="18" t="s">
        <v>1090</v>
      </c>
    </row>
    <row r="194" s="1" customFormat="1">
      <c r="B194" s="39"/>
      <c r="C194" s="40"/>
      <c r="D194" s="229" t="s">
        <v>245</v>
      </c>
      <c r="E194" s="40"/>
      <c r="F194" s="230" t="s">
        <v>4298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245</v>
      </c>
      <c r="AU194" s="18" t="s">
        <v>81</v>
      </c>
    </row>
    <row r="195" s="1" customFormat="1" ht="16.5" customHeight="1">
      <c r="B195" s="39"/>
      <c r="C195" s="260" t="s">
        <v>626</v>
      </c>
      <c r="D195" s="260" t="s">
        <v>680</v>
      </c>
      <c r="E195" s="261" t="s">
        <v>4299</v>
      </c>
      <c r="F195" s="262" t="s">
        <v>4300</v>
      </c>
      <c r="G195" s="263" t="s">
        <v>692</v>
      </c>
      <c r="H195" s="264">
        <v>12</v>
      </c>
      <c r="I195" s="265"/>
      <c r="J195" s="266">
        <f>ROUND(I195*H195,2)</f>
        <v>0</v>
      </c>
      <c r="K195" s="262" t="s">
        <v>19</v>
      </c>
      <c r="L195" s="267"/>
      <c r="M195" s="268" t="s">
        <v>19</v>
      </c>
      <c r="N195" s="269" t="s">
        <v>43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305</v>
      </c>
      <c r="AT195" s="18" t="s">
        <v>680</v>
      </c>
      <c r="AU195" s="18" t="s">
        <v>81</v>
      </c>
      <c r="AY195" s="18" t="s">
        <v>236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79</v>
      </c>
      <c r="BK195" s="228">
        <f>ROUND(I195*H195,2)</f>
        <v>0</v>
      </c>
      <c r="BL195" s="18" t="s">
        <v>243</v>
      </c>
      <c r="BM195" s="18" t="s">
        <v>1093</v>
      </c>
    </row>
    <row r="196" s="1" customFormat="1">
      <c r="B196" s="39"/>
      <c r="C196" s="40"/>
      <c r="D196" s="229" t="s">
        <v>245</v>
      </c>
      <c r="E196" s="40"/>
      <c r="F196" s="230" t="s">
        <v>4300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245</v>
      </c>
      <c r="AU196" s="18" t="s">
        <v>81</v>
      </c>
    </row>
    <row r="197" s="11" customFormat="1" ht="25.92" customHeight="1">
      <c r="B197" s="201"/>
      <c r="C197" s="202"/>
      <c r="D197" s="203" t="s">
        <v>71</v>
      </c>
      <c r="E197" s="204" t="s">
        <v>4301</v>
      </c>
      <c r="F197" s="204" t="s">
        <v>4302</v>
      </c>
      <c r="G197" s="202"/>
      <c r="H197" s="202"/>
      <c r="I197" s="205"/>
      <c r="J197" s="206">
        <f>BK197</f>
        <v>0</v>
      </c>
      <c r="K197" s="202"/>
      <c r="L197" s="207"/>
      <c r="M197" s="208"/>
      <c r="N197" s="209"/>
      <c r="O197" s="209"/>
      <c r="P197" s="210">
        <f>SUM(P198:P213)</f>
        <v>0</v>
      </c>
      <c r="Q197" s="209"/>
      <c r="R197" s="210">
        <f>SUM(R198:R213)</f>
        <v>0</v>
      </c>
      <c r="S197" s="209"/>
      <c r="T197" s="211">
        <f>SUM(T198:T213)</f>
        <v>0</v>
      </c>
      <c r="AR197" s="212" t="s">
        <v>79</v>
      </c>
      <c r="AT197" s="213" t="s">
        <v>71</v>
      </c>
      <c r="AU197" s="213" t="s">
        <v>72</v>
      </c>
      <c r="AY197" s="212" t="s">
        <v>236</v>
      </c>
      <c r="BK197" s="214">
        <f>SUM(BK198:BK213)</f>
        <v>0</v>
      </c>
    </row>
    <row r="198" s="1" customFormat="1" ht="16.5" customHeight="1">
      <c r="B198" s="39"/>
      <c r="C198" s="217" t="s">
        <v>633</v>
      </c>
      <c r="D198" s="217" t="s">
        <v>238</v>
      </c>
      <c r="E198" s="218" t="s">
        <v>4303</v>
      </c>
      <c r="F198" s="219" t="s">
        <v>4304</v>
      </c>
      <c r="G198" s="220" t="s">
        <v>692</v>
      </c>
      <c r="H198" s="221">
        <v>12</v>
      </c>
      <c r="I198" s="222"/>
      <c r="J198" s="223">
        <f>ROUND(I198*H198,2)</f>
        <v>0</v>
      </c>
      <c r="K198" s="219" t="s">
        <v>19</v>
      </c>
      <c r="L198" s="44"/>
      <c r="M198" s="224" t="s">
        <v>19</v>
      </c>
      <c r="N198" s="225" t="s">
        <v>43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243</v>
      </c>
      <c r="AT198" s="18" t="s">
        <v>238</v>
      </c>
      <c r="AU198" s="18" t="s">
        <v>79</v>
      </c>
      <c r="AY198" s="18" t="s">
        <v>236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79</v>
      </c>
      <c r="BK198" s="228">
        <f>ROUND(I198*H198,2)</f>
        <v>0</v>
      </c>
      <c r="BL198" s="18" t="s">
        <v>243</v>
      </c>
      <c r="BM198" s="18" t="s">
        <v>1098</v>
      </c>
    </row>
    <row r="199" s="1" customFormat="1">
      <c r="B199" s="39"/>
      <c r="C199" s="40"/>
      <c r="D199" s="229" t="s">
        <v>245</v>
      </c>
      <c r="E199" s="40"/>
      <c r="F199" s="230" t="s">
        <v>4304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245</v>
      </c>
      <c r="AU199" s="18" t="s">
        <v>79</v>
      </c>
    </row>
    <row r="200" s="1" customFormat="1">
      <c r="B200" s="39"/>
      <c r="C200" s="40"/>
      <c r="D200" s="229" t="s">
        <v>247</v>
      </c>
      <c r="E200" s="40"/>
      <c r="F200" s="232" t="s">
        <v>4305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247</v>
      </c>
      <c r="AU200" s="18" t="s">
        <v>79</v>
      </c>
    </row>
    <row r="201" s="1" customFormat="1" ht="16.5" customHeight="1">
      <c r="B201" s="39"/>
      <c r="C201" s="217" t="s">
        <v>636</v>
      </c>
      <c r="D201" s="217" t="s">
        <v>238</v>
      </c>
      <c r="E201" s="218" t="s">
        <v>4306</v>
      </c>
      <c r="F201" s="219" t="s">
        <v>4307</v>
      </c>
      <c r="G201" s="220" t="s">
        <v>692</v>
      </c>
      <c r="H201" s="221">
        <v>9</v>
      </c>
      <c r="I201" s="222"/>
      <c r="J201" s="223">
        <f>ROUND(I201*H201,2)</f>
        <v>0</v>
      </c>
      <c r="K201" s="219" t="s">
        <v>19</v>
      </c>
      <c r="L201" s="44"/>
      <c r="M201" s="224" t="s">
        <v>19</v>
      </c>
      <c r="N201" s="225" t="s">
        <v>43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243</v>
      </c>
      <c r="AT201" s="18" t="s">
        <v>238</v>
      </c>
      <c r="AU201" s="18" t="s">
        <v>79</v>
      </c>
      <c r="AY201" s="18" t="s">
        <v>236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79</v>
      </c>
      <c r="BK201" s="228">
        <f>ROUND(I201*H201,2)</f>
        <v>0</v>
      </c>
      <c r="BL201" s="18" t="s">
        <v>243</v>
      </c>
      <c r="BM201" s="18" t="s">
        <v>1122</v>
      </c>
    </row>
    <row r="202" s="1" customFormat="1">
      <c r="B202" s="39"/>
      <c r="C202" s="40"/>
      <c r="D202" s="229" t="s">
        <v>245</v>
      </c>
      <c r="E202" s="40"/>
      <c r="F202" s="230" t="s">
        <v>4307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245</v>
      </c>
      <c r="AU202" s="18" t="s">
        <v>79</v>
      </c>
    </row>
    <row r="203" s="1" customFormat="1">
      <c r="B203" s="39"/>
      <c r="C203" s="40"/>
      <c r="D203" s="229" t="s">
        <v>247</v>
      </c>
      <c r="E203" s="40"/>
      <c r="F203" s="232" t="s">
        <v>4305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247</v>
      </c>
      <c r="AU203" s="18" t="s">
        <v>79</v>
      </c>
    </row>
    <row r="204" s="1" customFormat="1" ht="16.5" customHeight="1">
      <c r="B204" s="39"/>
      <c r="C204" s="217" t="s">
        <v>640</v>
      </c>
      <c r="D204" s="217" t="s">
        <v>238</v>
      </c>
      <c r="E204" s="218" t="s">
        <v>4308</v>
      </c>
      <c r="F204" s="219" t="s">
        <v>4309</v>
      </c>
      <c r="G204" s="220" t="s">
        <v>264</v>
      </c>
      <c r="H204" s="221">
        <v>104</v>
      </c>
      <c r="I204" s="222"/>
      <c r="J204" s="223">
        <f>ROUND(I204*H204,2)</f>
        <v>0</v>
      </c>
      <c r="K204" s="219" t="s">
        <v>19</v>
      </c>
      <c r="L204" s="44"/>
      <c r="M204" s="224" t="s">
        <v>19</v>
      </c>
      <c r="N204" s="225" t="s">
        <v>43</v>
      </c>
      <c r="O204" s="80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18" t="s">
        <v>243</v>
      </c>
      <c r="AT204" s="18" t="s">
        <v>238</v>
      </c>
      <c r="AU204" s="18" t="s">
        <v>79</v>
      </c>
      <c r="AY204" s="18" t="s">
        <v>236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79</v>
      </c>
      <c r="BK204" s="228">
        <f>ROUND(I204*H204,2)</f>
        <v>0</v>
      </c>
      <c r="BL204" s="18" t="s">
        <v>243</v>
      </c>
      <c r="BM204" s="18" t="s">
        <v>1125</v>
      </c>
    </row>
    <row r="205" s="1" customFormat="1">
      <c r="B205" s="39"/>
      <c r="C205" s="40"/>
      <c r="D205" s="229" t="s">
        <v>245</v>
      </c>
      <c r="E205" s="40"/>
      <c r="F205" s="230" t="s">
        <v>4309</v>
      </c>
      <c r="G205" s="40"/>
      <c r="H205" s="40"/>
      <c r="I205" s="144"/>
      <c r="J205" s="40"/>
      <c r="K205" s="40"/>
      <c r="L205" s="44"/>
      <c r="M205" s="231"/>
      <c r="N205" s="80"/>
      <c r="O205" s="80"/>
      <c r="P205" s="80"/>
      <c r="Q205" s="80"/>
      <c r="R205" s="80"/>
      <c r="S205" s="80"/>
      <c r="T205" s="81"/>
      <c r="AT205" s="18" t="s">
        <v>245</v>
      </c>
      <c r="AU205" s="18" t="s">
        <v>79</v>
      </c>
    </row>
    <row r="206" s="1" customFormat="1">
      <c r="B206" s="39"/>
      <c r="C206" s="40"/>
      <c r="D206" s="229" t="s">
        <v>247</v>
      </c>
      <c r="E206" s="40"/>
      <c r="F206" s="232" t="s">
        <v>4305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247</v>
      </c>
      <c r="AU206" s="18" t="s">
        <v>79</v>
      </c>
    </row>
    <row r="207" s="1" customFormat="1" ht="16.5" customHeight="1">
      <c r="B207" s="39"/>
      <c r="C207" s="217" t="s">
        <v>645</v>
      </c>
      <c r="D207" s="217" t="s">
        <v>238</v>
      </c>
      <c r="E207" s="218" t="s">
        <v>4310</v>
      </c>
      <c r="F207" s="219" t="s">
        <v>4311</v>
      </c>
      <c r="G207" s="220" t="s">
        <v>264</v>
      </c>
      <c r="H207" s="221">
        <v>469</v>
      </c>
      <c r="I207" s="222"/>
      <c r="J207" s="223">
        <f>ROUND(I207*H207,2)</f>
        <v>0</v>
      </c>
      <c r="K207" s="219" t="s">
        <v>19</v>
      </c>
      <c r="L207" s="44"/>
      <c r="M207" s="224" t="s">
        <v>19</v>
      </c>
      <c r="N207" s="225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243</v>
      </c>
      <c r="AT207" s="18" t="s">
        <v>238</v>
      </c>
      <c r="AU207" s="18" t="s">
        <v>79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1126</v>
      </c>
    </row>
    <row r="208" s="1" customFormat="1">
      <c r="B208" s="39"/>
      <c r="C208" s="40"/>
      <c r="D208" s="229" t="s">
        <v>245</v>
      </c>
      <c r="E208" s="40"/>
      <c r="F208" s="230" t="s">
        <v>4311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79</v>
      </c>
    </row>
    <row r="209" s="1" customFormat="1">
      <c r="B209" s="39"/>
      <c r="C209" s="40"/>
      <c r="D209" s="229" t="s">
        <v>247</v>
      </c>
      <c r="E209" s="40"/>
      <c r="F209" s="232" t="s">
        <v>4305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247</v>
      </c>
      <c r="AU209" s="18" t="s">
        <v>79</v>
      </c>
    </row>
    <row r="210" s="1" customFormat="1" ht="16.5" customHeight="1">
      <c r="B210" s="39"/>
      <c r="C210" s="217" t="s">
        <v>647</v>
      </c>
      <c r="D210" s="217" t="s">
        <v>238</v>
      </c>
      <c r="E210" s="218" t="s">
        <v>4312</v>
      </c>
      <c r="F210" s="219" t="s">
        <v>4313</v>
      </c>
      <c r="G210" s="220" t="s">
        <v>692</v>
      </c>
      <c r="H210" s="221">
        <v>46</v>
      </c>
      <c r="I210" s="222"/>
      <c r="J210" s="223">
        <f>ROUND(I210*H210,2)</f>
        <v>0</v>
      </c>
      <c r="K210" s="219" t="s">
        <v>19</v>
      </c>
      <c r="L210" s="44"/>
      <c r="M210" s="224" t="s">
        <v>19</v>
      </c>
      <c r="N210" s="225" t="s">
        <v>43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243</v>
      </c>
      <c r="AT210" s="18" t="s">
        <v>238</v>
      </c>
      <c r="AU210" s="18" t="s">
        <v>79</v>
      </c>
      <c r="AY210" s="18" t="s">
        <v>236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79</v>
      </c>
      <c r="BK210" s="228">
        <f>ROUND(I210*H210,2)</f>
        <v>0</v>
      </c>
      <c r="BL210" s="18" t="s">
        <v>243</v>
      </c>
      <c r="BM210" s="18" t="s">
        <v>1129</v>
      </c>
    </row>
    <row r="211" s="1" customFormat="1">
      <c r="B211" s="39"/>
      <c r="C211" s="40"/>
      <c r="D211" s="229" t="s">
        <v>245</v>
      </c>
      <c r="E211" s="40"/>
      <c r="F211" s="230" t="s">
        <v>4314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245</v>
      </c>
      <c r="AU211" s="18" t="s">
        <v>79</v>
      </c>
    </row>
    <row r="212" s="1" customFormat="1">
      <c r="B212" s="39"/>
      <c r="C212" s="40"/>
      <c r="D212" s="229" t="s">
        <v>247</v>
      </c>
      <c r="E212" s="40"/>
      <c r="F212" s="232" t="s">
        <v>4305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247</v>
      </c>
      <c r="AU212" s="18" t="s">
        <v>79</v>
      </c>
    </row>
    <row r="213" s="12" customFormat="1">
      <c r="B213" s="233"/>
      <c r="C213" s="234"/>
      <c r="D213" s="229" t="s">
        <v>249</v>
      </c>
      <c r="E213" s="235" t="s">
        <v>19</v>
      </c>
      <c r="F213" s="236" t="s">
        <v>4315</v>
      </c>
      <c r="G213" s="234"/>
      <c r="H213" s="237">
        <v>46</v>
      </c>
      <c r="I213" s="238"/>
      <c r="J213" s="234"/>
      <c r="K213" s="234"/>
      <c r="L213" s="239"/>
      <c r="M213" s="244"/>
      <c r="N213" s="245"/>
      <c r="O213" s="245"/>
      <c r="P213" s="245"/>
      <c r="Q213" s="245"/>
      <c r="R213" s="245"/>
      <c r="S213" s="245"/>
      <c r="T213" s="246"/>
      <c r="AT213" s="243" t="s">
        <v>249</v>
      </c>
      <c r="AU213" s="243" t="s">
        <v>79</v>
      </c>
      <c r="AV213" s="12" t="s">
        <v>81</v>
      </c>
      <c r="AW213" s="12" t="s">
        <v>33</v>
      </c>
      <c r="AX213" s="12" t="s">
        <v>72</v>
      </c>
      <c r="AY213" s="243" t="s">
        <v>236</v>
      </c>
    </row>
    <row r="214" s="1" customFormat="1" ht="6.96" customHeight="1">
      <c r="B214" s="58"/>
      <c r="C214" s="59"/>
      <c r="D214" s="59"/>
      <c r="E214" s="59"/>
      <c r="F214" s="59"/>
      <c r="G214" s="59"/>
      <c r="H214" s="59"/>
      <c r="I214" s="168"/>
      <c r="J214" s="59"/>
      <c r="K214" s="59"/>
      <c r="L214" s="44"/>
    </row>
  </sheetData>
  <sheetProtection sheet="1" autoFilter="0" formatColumns="0" formatRows="0" objects="1" scenarios="1" spinCount="100000" saltValue="z76oeOQC3OPO11hiWW96Au+s20i3DaeblCkzl5DAvncJVUhZsZII3TAzX0cC8GSF+DWq70EleJ6ao0jW065tKw==" hashValue="djGYNgDuNKu8E5VQmoFZIOMwadGL/HFsWcQqsnxXaHlEbFoB+l1G7JHorR/zVcgWz/uD6HoALg+EDzife+t3PQ==" algorithmName="SHA-512" password="CC35"/>
  <autoFilter ref="C86:K213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191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4316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ROUND((SUM(BE85:BE174)),  2)</f>
        <v>0</v>
      </c>
      <c r="I33" s="157">
        <v>0.20999999999999999</v>
      </c>
      <c r="J33" s="156">
        <f>ROUND(((SUM(BE85:BE174))*I33),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ROUND((SUM(BF85:BF174)),  2)</f>
        <v>0</v>
      </c>
      <c r="I34" s="157">
        <v>0.14999999999999999</v>
      </c>
      <c r="J34" s="156">
        <f>ROUND(((SUM(BF85:BF174))*I34),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ROUND((SUM(BG85:BG174)),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ROUND((SUM(BH85:BH174)),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ROUND((SUM(BI85:BI174)),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26 - Úprava potoka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J127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J135</f>
        <v>0</v>
      </c>
      <c r="K63" s="122"/>
      <c r="L63" s="190"/>
    </row>
    <row r="64" s="9" customFormat="1" ht="19.92" customHeight="1">
      <c r="B64" s="185"/>
      <c r="C64" s="122"/>
      <c r="D64" s="186" t="s">
        <v>1609</v>
      </c>
      <c r="E64" s="187"/>
      <c r="F64" s="187"/>
      <c r="G64" s="187"/>
      <c r="H64" s="187"/>
      <c r="I64" s="188"/>
      <c r="J64" s="189">
        <f>J151</f>
        <v>0</v>
      </c>
      <c r="K64" s="122"/>
      <c r="L64" s="190"/>
    </row>
    <row r="65" s="9" customFormat="1" ht="19.92" customHeight="1">
      <c r="B65" s="185"/>
      <c r="C65" s="122"/>
      <c r="D65" s="186" t="s">
        <v>261</v>
      </c>
      <c r="E65" s="187"/>
      <c r="F65" s="187"/>
      <c r="G65" s="187"/>
      <c r="H65" s="187"/>
      <c r="I65" s="188"/>
      <c r="J65" s="189">
        <f>J172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221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Horoměřická S 071 - most, Praha 6, č. akce 999615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211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SO 26 - Úprava potoka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ul. Horoměřická / Pod Habrovkou</v>
      </c>
      <c r="G79" s="40"/>
      <c r="H79" s="40"/>
      <c r="I79" s="146" t="s">
        <v>23</v>
      </c>
      <c r="J79" s="68" t="str">
        <f>IF(J12="","",J12)</f>
        <v>28. 1. 2019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TSK hl.m. Prahy, a.s.</v>
      </c>
      <c r="G81" s="40"/>
      <c r="H81" s="40"/>
      <c r="I81" s="146" t="s">
        <v>31</v>
      </c>
      <c r="J81" s="37" t="str">
        <f>E21</f>
        <v>AGA Letiště, spol. s r.o.</v>
      </c>
      <c r="K81" s="40"/>
      <c r="L81" s="44"/>
    </row>
    <row r="82" s="1" customFormat="1" ht="13.65" customHeight="1">
      <c r="B82" s="39"/>
      <c r="C82" s="33" t="s">
        <v>29</v>
      </c>
      <c r="D82" s="40"/>
      <c r="E82" s="40"/>
      <c r="F82" s="28" t="str">
        <f>IF(E18="","",E18)</f>
        <v>Vyplň údaj</v>
      </c>
      <c r="G82" s="40"/>
      <c r="H82" s="40"/>
      <c r="I82" s="146" t="s">
        <v>34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222</v>
      </c>
      <c r="D84" s="193" t="s">
        <v>57</v>
      </c>
      <c r="E84" s="193" t="s">
        <v>53</v>
      </c>
      <c r="F84" s="193" t="s">
        <v>54</v>
      </c>
      <c r="G84" s="193" t="s">
        <v>223</v>
      </c>
      <c r="H84" s="193" t="s">
        <v>224</v>
      </c>
      <c r="I84" s="194" t="s">
        <v>225</v>
      </c>
      <c r="J84" s="193" t="s">
        <v>217</v>
      </c>
      <c r="K84" s="195" t="s">
        <v>226</v>
      </c>
      <c r="L84" s="196"/>
      <c r="M84" s="88" t="s">
        <v>19</v>
      </c>
      <c r="N84" s="89" t="s">
        <v>42</v>
      </c>
      <c r="O84" s="89" t="s">
        <v>227</v>
      </c>
      <c r="P84" s="89" t="s">
        <v>228</v>
      </c>
      <c r="Q84" s="89" t="s">
        <v>229</v>
      </c>
      <c r="R84" s="89" t="s">
        <v>230</v>
      </c>
      <c r="S84" s="89" t="s">
        <v>231</v>
      </c>
      <c r="T84" s="90" t="s">
        <v>232</v>
      </c>
    </row>
    <row r="85" s="1" customFormat="1" ht="22.8" customHeight="1">
      <c r="B85" s="39"/>
      <c r="C85" s="95" t="s">
        <v>233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</f>
        <v>0</v>
      </c>
      <c r="Q85" s="92"/>
      <c r="R85" s="198">
        <f>R86</f>
        <v>29.763995479999998</v>
      </c>
      <c r="S85" s="92"/>
      <c r="T85" s="199">
        <f>T86</f>
        <v>0</v>
      </c>
      <c r="AT85" s="18" t="s">
        <v>71</v>
      </c>
      <c r="AU85" s="18" t="s">
        <v>218</v>
      </c>
      <c r="BK85" s="200">
        <f>BK86</f>
        <v>0</v>
      </c>
    </row>
    <row r="86" s="11" customFormat="1" ht="25.92" customHeight="1">
      <c r="B86" s="201"/>
      <c r="C86" s="202"/>
      <c r="D86" s="203" t="s">
        <v>71</v>
      </c>
      <c r="E86" s="204" t="s">
        <v>234</v>
      </c>
      <c r="F86" s="204" t="s">
        <v>235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P87+P127+P135+P151+P172</f>
        <v>0</v>
      </c>
      <c r="Q86" s="209"/>
      <c r="R86" s="210">
        <f>R87+R127+R135+R151+R172</f>
        <v>29.763995479999998</v>
      </c>
      <c r="S86" s="209"/>
      <c r="T86" s="211">
        <f>T87+T127+T135+T151+T172</f>
        <v>0</v>
      </c>
      <c r="AR86" s="212" t="s">
        <v>79</v>
      </c>
      <c r="AT86" s="213" t="s">
        <v>71</v>
      </c>
      <c r="AU86" s="213" t="s">
        <v>72</v>
      </c>
      <c r="AY86" s="212" t="s">
        <v>236</v>
      </c>
      <c r="BK86" s="214">
        <f>BK87+BK127+BK135+BK151+BK172</f>
        <v>0</v>
      </c>
    </row>
    <row r="87" s="11" customFormat="1" ht="22.8" customHeight="1">
      <c r="B87" s="201"/>
      <c r="C87" s="202"/>
      <c r="D87" s="203" t="s">
        <v>71</v>
      </c>
      <c r="E87" s="215" t="s">
        <v>79</v>
      </c>
      <c r="F87" s="215" t="s">
        <v>237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SUM(P88:P126)</f>
        <v>0</v>
      </c>
      <c r="Q87" s="209"/>
      <c r="R87" s="210">
        <f>SUM(R88:R126)</f>
        <v>0</v>
      </c>
      <c r="S87" s="209"/>
      <c r="T87" s="211">
        <f>SUM(T88:T126)</f>
        <v>0</v>
      </c>
      <c r="AR87" s="212" t="s">
        <v>79</v>
      </c>
      <c r="AT87" s="213" t="s">
        <v>71</v>
      </c>
      <c r="AU87" s="213" t="s">
        <v>79</v>
      </c>
      <c r="AY87" s="212" t="s">
        <v>236</v>
      </c>
      <c r="BK87" s="214">
        <f>SUM(BK88:BK126)</f>
        <v>0</v>
      </c>
    </row>
    <row r="88" s="1" customFormat="1" ht="16.5" customHeight="1">
      <c r="B88" s="39"/>
      <c r="C88" s="217" t="s">
        <v>79</v>
      </c>
      <c r="D88" s="217" t="s">
        <v>238</v>
      </c>
      <c r="E88" s="218" t="s">
        <v>1823</v>
      </c>
      <c r="F88" s="219" t="s">
        <v>1824</v>
      </c>
      <c r="G88" s="220" t="s">
        <v>241</v>
      </c>
      <c r="H88" s="221">
        <v>0.34999999999999998</v>
      </c>
      <c r="I88" s="222"/>
      <c r="J88" s="223">
        <f>ROUND(I88*H88,2)</f>
        <v>0</v>
      </c>
      <c r="K88" s="219" t="s">
        <v>242</v>
      </c>
      <c r="L88" s="44"/>
      <c r="M88" s="224" t="s">
        <v>19</v>
      </c>
      <c r="N88" s="225" t="s">
        <v>43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243</v>
      </c>
      <c r="AT88" s="18" t="s">
        <v>238</v>
      </c>
      <c r="AU88" s="18" t="s">
        <v>81</v>
      </c>
      <c r="AY88" s="18" t="s">
        <v>236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79</v>
      </c>
      <c r="BK88" s="228">
        <f>ROUND(I88*H88,2)</f>
        <v>0</v>
      </c>
      <c r="BL88" s="18" t="s">
        <v>243</v>
      </c>
      <c r="BM88" s="18" t="s">
        <v>4317</v>
      </c>
    </row>
    <row r="89" s="1" customFormat="1">
      <c r="B89" s="39"/>
      <c r="C89" s="40"/>
      <c r="D89" s="229" t="s">
        <v>245</v>
      </c>
      <c r="E89" s="40"/>
      <c r="F89" s="230" t="s">
        <v>1826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245</v>
      </c>
      <c r="AU89" s="18" t="s">
        <v>81</v>
      </c>
    </row>
    <row r="90" s="13" customFormat="1">
      <c r="B90" s="250"/>
      <c r="C90" s="251"/>
      <c r="D90" s="229" t="s">
        <v>249</v>
      </c>
      <c r="E90" s="252" t="s">
        <v>19</v>
      </c>
      <c r="F90" s="253" t="s">
        <v>3227</v>
      </c>
      <c r="G90" s="251"/>
      <c r="H90" s="252" t="s">
        <v>19</v>
      </c>
      <c r="I90" s="254"/>
      <c r="J90" s="251"/>
      <c r="K90" s="251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249</v>
      </c>
      <c r="AU90" s="259" t="s">
        <v>81</v>
      </c>
      <c r="AV90" s="13" t="s">
        <v>79</v>
      </c>
      <c r="AW90" s="13" t="s">
        <v>33</v>
      </c>
      <c r="AX90" s="13" t="s">
        <v>72</v>
      </c>
      <c r="AY90" s="259" t="s">
        <v>236</v>
      </c>
    </row>
    <row r="91" s="12" customFormat="1">
      <c r="B91" s="233"/>
      <c r="C91" s="234"/>
      <c r="D91" s="229" t="s">
        <v>249</v>
      </c>
      <c r="E91" s="235" t="s">
        <v>19</v>
      </c>
      <c r="F91" s="236" t="s">
        <v>4318</v>
      </c>
      <c r="G91" s="234"/>
      <c r="H91" s="237">
        <v>0.34999999999999998</v>
      </c>
      <c r="I91" s="238"/>
      <c r="J91" s="234"/>
      <c r="K91" s="234"/>
      <c r="L91" s="239"/>
      <c r="M91" s="240"/>
      <c r="N91" s="241"/>
      <c r="O91" s="241"/>
      <c r="P91" s="241"/>
      <c r="Q91" s="241"/>
      <c r="R91" s="241"/>
      <c r="S91" s="241"/>
      <c r="T91" s="242"/>
      <c r="AT91" s="243" t="s">
        <v>249</v>
      </c>
      <c r="AU91" s="243" t="s">
        <v>81</v>
      </c>
      <c r="AV91" s="12" t="s">
        <v>81</v>
      </c>
      <c r="AW91" s="12" t="s">
        <v>33</v>
      </c>
      <c r="AX91" s="12" t="s">
        <v>72</v>
      </c>
      <c r="AY91" s="243" t="s">
        <v>236</v>
      </c>
    </row>
    <row r="92" s="1" customFormat="1" ht="16.5" customHeight="1">
      <c r="B92" s="39"/>
      <c r="C92" s="217" t="s">
        <v>81</v>
      </c>
      <c r="D92" s="217" t="s">
        <v>238</v>
      </c>
      <c r="E92" s="218" t="s">
        <v>1827</v>
      </c>
      <c r="F92" s="219" t="s">
        <v>1828</v>
      </c>
      <c r="G92" s="220" t="s">
        <v>241</v>
      </c>
      <c r="H92" s="221">
        <v>0.17499999999999999</v>
      </c>
      <c r="I92" s="222"/>
      <c r="J92" s="223">
        <f>ROUND(I92*H92,2)</f>
        <v>0</v>
      </c>
      <c r="K92" s="219" t="s">
        <v>242</v>
      </c>
      <c r="L92" s="44"/>
      <c r="M92" s="224" t="s">
        <v>19</v>
      </c>
      <c r="N92" s="225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243</v>
      </c>
      <c r="AT92" s="18" t="s">
        <v>238</v>
      </c>
      <c r="AU92" s="18" t="s">
        <v>81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243</v>
      </c>
      <c r="BM92" s="18" t="s">
        <v>4319</v>
      </c>
    </row>
    <row r="93" s="1" customFormat="1">
      <c r="B93" s="39"/>
      <c r="C93" s="40"/>
      <c r="D93" s="229" t="s">
        <v>245</v>
      </c>
      <c r="E93" s="40"/>
      <c r="F93" s="230" t="s">
        <v>1830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81</v>
      </c>
    </row>
    <row r="94" s="13" customFormat="1">
      <c r="B94" s="250"/>
      <c r="C94" s="251"/>
      <c r="D94" s="229" t="s">
        <v>249</v>
      </c>
      <c r="E94" s="252" t="s">
        <v>19</v>
      </c>
      <c r="F94" s="253" t="s">
        <v>1821</v>
      </c>
      <c r="G94" s="251"/>
      <c r="H94" s="252" t="s">
        <v>19</v>
      </c>
      <c r="I94" s="254"/>
      <c r="J94" s="251"/>
      <c r="K94" s="251"/>
      <c r="L94" s="255"/>
      <c r="M94" s="256"/>
      <c r="N94" s="257"/>
      <c r="O94" s="257"/>
      <c r="P94" s="257"/>
      <c r="Q94" s="257"/>
      <c r="R94" s="257"/>
      <c r="S94" s="257"/>
      <c r="T94" s="258"/>
      <c r="AT94" s="259" t="s">
        <v>249</v>
      </c>
      <c r="AU94" s="259" t="s">
        <v>81</v>
      </c>
      <c r="AV94" s="13" t="s">
        <v>79</v>
      </c>
      <c r="AW94" s="13" t="s">
        <v>33</v>
      </c>
      <c r="AX94" s="13" t="s">
        <v>72</v>
      </c>
      <c r="AY94" s="259" t="s">
        <v>236</v>
      </c>
    </row>
    <row r="95" s="13" customFormat="1">
      <c r="B95" s="250"/>
      <c r="C95" s="251"/>
      <c r="D95" s="229" t="s">
        <v>249</v>
      </c>
      <c r="E95" s="252" t="s">
        <v>19</v>
      </c>
      <c r="F95" s="253" t="s">
        <v>3227</v>
      </c>
      <c r="G95" s="251"/>
      <c r="H95" s="252" t="s">
        <v>19</v>
      </c>
      <c r="I95" s="254"/>
      <c r="J95" s="251"/>
      <c r="K95" s="251"/>
      <c r="L95" s="255"/>
      <c r="M95" s="256"/>
      <c r="N95" s="257"/>
      <c r="O95" s="257"/>
      <c r="P95" s="257"/>
      <c r="Q95" s="257"/>
      <c r="R95" s="257"/>
      <c r="S95" s="257"/>
      <c r="T95" s="258"/>
      <c r="AT95" s="259" t="s">
        <v>249</v>
      </c>
      <c r="AU95" s="259" t="s">
        <v>81</v>
      </c>
      <c r="AV95" s="13" t="s">
        <v>79</v>
      </c>
      <c r="AW95" s="13" t="s">
        <v>33</v>
      </c>
      <c r="AX95" s="13" t="s">
        <v>72</v>
      </c>
      <c r="AY95" s="259" t="s">
        <v>236</v>
      </c>
    </row>
    <row r="96" s="12" customFormat="1">
      <c r="B96" s="233"/>
      <c r="C96" s="234"/>
      <c r="D96" s="229" t="s">
        <v>249</v>
      </c>
      <c r="E96" s="235" t="s">
        <v>19</v>
      </c>
      <c r="F96" s="236" t="s">
        <v>4318</v>
      </c>
      <c r="G96" s="234"/>
      <c r="H96" s="237">
        <v>0.34999999999999998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249</v>
      </c>
      <c r="AU96" s="243" t="s">
        <v>81</v>
      </c>
      <c r="AV96" s="12" t="s">
        <v>81</v>
      </c>
      <c r="AW96" s="12" t="s">
        <v>33</v>
      </c>
      <c r="AX96" s="12" t="s">
        <v>72</v>
      </c>
      <c r="AY96" s="243" t="s">
        <v>236</v>
      </c>
    </row>
    <row r="97" s="12" customFormat="1">
      <c r="B97" s="233"/>
      <c r="C97" s="234"/>
      <c r="D97" s="229" t="s">
        <v>249</v>
      </c>
      <c r="E97" s="234"/>
      <c r="F97" s="236" t="s">
        <v>4320</v>
      </c>
      <c r="G97" s="234"/>
      <c r="H97" s="237">
        <v>0.17499999999999999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249</v>
      </c>
      <c r="AU97" s="243" t="s">
        <v>81</v>
      </c>
      <c r="AV97" s="12" t="s">
        <v>81</v>
      </c>
      <c r="AW97" s="12" t="s">
        <v>4</v>
      </c>
      <c r="AX97" s="12" t="s">
        <v>79</v>
      </c>
      <c r="AY97" s="243" t="s">
        <v>236</v>
      </c>
    </row>
    <row r="98" s="1" customFormat="1" ht="16.5" customHeight="1">
      <c r="B98" s="39"/>
      <c r="C98" s="217" t="s">
        <v>101</v>
      </c>
      <c r="D98" s="217" t="s">
        <v>238</v>
      </c>
      <c r="E98" s="218" t="s">
        <v>1892</v>
      </c>
      <c r="F98" s="219" t="s">
        <v>1893</v>
      </c>
      <c r="G98" s="220" t="s">
        <v>241</v>
      </c>
      <c r="H98" s="221">
        <v>18.344000000000001</v>
      </c>
      <c r="I98" s="222"/>
      <c r="J98" s="223">
        <f>ROUND(I98*H98,2)</f>
        <v>0</v>
      </c>
      <c r="K98" s="219" t="s">
        <v>242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243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4321</v>
      </c>
    </row>
    <row r="99" s="1" customFormat="1">
      <c r="B99" s="39"/>
      <c r="C99" s="40"/>
      <c r="D99" s="229" t="s">
        <v>245</v>
      </c>
      <c r="E99" s="40"/>
      <c r="F99" s="230" t="s">
        <v>1895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3" customFormat="1">
      <c r="B100" s="250"/>
      <c r="C100" s="251"/>
      <c r="D100" s="229" t="s">
        <v>249</v>
      </c>
      <c r="E100" s="252" t="s">
        <v>19</v>
      </c>
      <c r="F100" s="253" t="s">
        <v>3227</v>
      </c>
      <c r="G100" s="251"/>
      <c r="H100" s="252" t="s">
        <v>19</v>
      </c>
      <c r="I100" s="254"/>
      <c r="J100" s="251"/>
      <c r="K100" s="251"/>
      <c r="L100" s="255"/>
      <c r="M100" s="256"/>
      <c r="N100" s="257"/>
      <c r="O100" s="257"/>
      <c r="P100" s="257"/>
      <c r="Q100" s="257"/>
      <c r="R100" s="257"/>
      <c r="S100" s="257"/>
      <c r="T100" s="258"/>
      <c r="AT100" s="259" t="s">
        <v>249</v>
      </c>
      <c r="AU100" s="259" t="s">
        <v>81</v>
      </c>
      <c r="AV100" s="13" t="s">
        <v>79</v>
      </c>
      <c r="AW100" s="13" t="s">
        <v>33</v>
      </c>
      <c r="AX100" s="13" t="s">
        <v>72</v>
      </c>
      <c r="AY100" s="259" t="s">
        <v>236</v>
      </c>
    </row>
    <row r="101" s="12" customFormat="1">
      <c r="B101" s="233"/>
      <c r="C101" s="234"/>
      <c r="D101" s="229" t="s">
        <v>249</v>
      </c>
      <c r="E101" s="235" t="s">
        <v>19</v>
      </c>
      <c r="F101" s="236" t="s">
        <v>4322</v>
      </c>
      <c r="G101" s="234"/>
      <c r="H101" s="237">
        <v>12.69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249</v>
      </c>
      <c r="AU101" s="243" t="s">
        <v>81</v>
      </c>
      <c r="AV101" s="12" t="s">
        <v>81</v>
      </c>
      <c r="AW101" s="12" t="s">
        <v>33</v>
      </c>
      <c r="AX101" s="12" t="s">
        <v>72</v>
      </c>
      <c r="AY101" s="243" t="s">
        <v>236</v>
      </c>
    </row>
    <row r="102" s="12" customFormat="1">
      <c r="B102" s="233"/>
      <c r="C102" s="234"/>
      <c r="D102" s="229" t="s">
        <v>249</v>
      </c>
      <c r="E102" s="235" t="s">
        <v>19</v>
      </c>
      <c r="F102" s="236" t="s">
        <v>4323</v>
      </c>
      <c r="G102" s="234"/>
      <c r="H102" s="237">
        <v>1.6200000000000001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249</v>
      </c>
      <c r="AU102" s="243" t="s">
        <v>81</v>
      </c>
      <c r="AV102" s="12" t="s">
        <v>81</v>
      </c>
      <c r="AW102" s="12" t="s">
        <v>33</v>
      </c>
      <c r="AX102" s="12" t="s">
        <v>72</v>
      </c>
      <c r="AY102" s="243" t="s">
        <v>236</v>
      </c>
    </row>
    <row r="103" s="12" customFormat="1">
      <c r="B103" s="233"/>
      <c r="C103" s="234"/>
      <c r="D103" s="229" t="s">
        <v>249</v>
      </c>
      <c r="E103" s="235" t="s">
        <v>19</v>
      </c>
      <c r="F103" s="236" t="s">
        <v>4324</v>
      </c>
      <c r="G103" s="234"/>
      <c r="H103" s="237">
        <v>4.0339999999999998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249</v>
      </c>
      <c r="AU103" s="243" t="s">
        <v>81</v>
      </c>
      <c r="AV103" s="12" t="s">
        <v>81</v>
      </c>
      <c r="AW103" s="12" t="s">
        <v>33</v>
      </c>
      <c r="AX103" s="12" t="s">
        <v>72</v>
      </c>
      <c r="AY103" s="243" t="s">
        <v>236</v>
      </c>
    </row>
    <row r="104" s="1" customFormat="1" ht="16.5" customHeight="1">
      <c r="B104" s="39"/>
      <c r="C104" s="217" t="s">
        <v>243</v>
      </c>
      <c r="D104" s="217" t="s">
        <v>238</v>
      </c>
      <c r="E104" s="218" t="s">
        <v>1896</v>
      </c>
      <c r="F104" s="219" t="s">
        <v>1897</v>
      </c>
      <c r="G104" s="220" t="s">
        <v>241</v>
      </c>
      <c r="H104" s="221">
        <v>9.1720000000000006</v>
      </c>
      <c r="I104" s="222"/>
      <c r="J104" s="223">
        <f>ROUND(I104*H104,2)</f>
        <v>0</v>
      </c>
      <c r="K104" s="219" t="s">
        <v>242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81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4325</v>
      </c>
    </row>
    <row r="105" s="1" customFormat="1">
      <c r="B105" s="39"/>
      <c r="C105" s="40"/>
      <c r="D105" s="229" t="s">
        <v>245</v>
      </c>
      <c r="E105" s="40"/>
      <c r="F105" s="230" t="s">
        <v>1899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81</v>
      </c>
    </row>
    <row r="106" s="13" customFormat="1">
      <c r="B106" s="250"/>
      <c r="C106" s="251"/>
      <c r="D106" s="229" t="s">
        <v>249</v>
      </c>
      <c r="E106" s="252" t="s">
        <v>19</v>
      </c>
      <c r="F106" s="253" t="s">
        <v>1821</v>
      </c>
      <c r="G106" s="251"/>
      <c r="H106" s="252" t="s">
        <v>19</v>
      </c>
      <c r="I106" s="254"/>
      <c r="J106" s="251"/>
      <c r="K106" s="251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249</v>
      </c>
      <c r="AU106" s="259" t="s">
        <v>81</v>
      </c>
      <c r="AV106" s="13" t="s">
        <v>79</v>
      </c>
      <c r="AW106" s="13" t="s">
        <v>33</v>
      </c>
      <c r="AX106" s="13" t="s">
        <v>72</v>
      </c>
      <c r="AY106" s="259" t="s">
        <v>236</v>
      </c>
    </row>
    <row r="107" s="13" customFormat="1">
      <c r="B107" s="250"/>
      <c r="C107" s="251"/>
      <c r="D107" s="229" t="s">
        <v>249</v>
      </c>
      <c r="E107" s="252" t="s">
        <v>19</v>
      </c>
      <c r="F107" s="253" t="s">
        <v>3227</v>
      </c>
      <c r="G107" s="251"/>
      <c r="H107" s="252" t="s">
        <v>19</v>
      </c>
      <c r="I107" s="254"/>
      <c r="J107" s="251"/>
      <c r="K107" s="251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249</v>
      </c>
      <c r="AU107" s="259" t="s">
        <v>81</v>
      </c>
      <c r="AV107" s="13" t="s">
        <v>79</v>
      </c>
      <c r="AW107" s="13" t="s">
        <v>33</v>
      </c>
      <c r="AX107" s="13" t="s">
        <v>72</v>
      </c>
      <c r="AY107" s="259" t="s">
        <v>236</v>
      </c>
    </row>
    <row r="108" s="12" customFormat="1">
      <c r="B108" s="233"/>
      <c r="C108" s="234"/>
      <c r="D108" s="229" t="s">
        <v>249</v>
      </c>
      <c r="E108" s="235" t="s">
        <v>19</v>
      </c>
      <c r="F108" s="236" t="s">
        <v>4322</v>
      </c>
      <c r="G108" s="234"/>
      <c r="H108" s="237">
        <v>12.69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249</v>
      </c>
      <c r="AU108" s="243" t="s">
        <v>81</v>
      </c>
      <c r="AV108" s="12" t="s">
        <v>81</v>
      </c>
      <c r="AW108" s="12" t="s">
        <v>33</v>
      </c>
      <c r="AX108" s="12" t="s">
        <v>72</v>
      </c>
      <c r="AY108" s="243" t="s">
        <v>236</v>
      </c>
    </row>
    <row r="109" s="12" customFormat="1">
      <c r="B109" s="233"/>
      <c r="C109" s="234"/>
      <c r="D109" s="229" t="s">
        <v>249</v>
      </c>
      <c r="E109" s="235" t="s">
        <v>19</v>
      </c>
      <c r="F109" s="236" t="s">
        <v>4323</v>
      </c>
      <c r="G109" s="234"/>
      <c r="H109" s="237">
        <v>1.6200000000000001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249</v>
      </c>
      <c r="AU109" s="243" t="s">
        <v>81</v>
      </c>
      <c r="AV109" s="12" t="s">
        <v>81</v>
      </c>
      <c r="AW109" s="12" t="s">
        <v>33</v>
      </c>
      <c r="AX109" s="12" t="s">
        <v>72</v>
      </c>
      <c r="AY109" s="243" t="s">
        <v>236</v>
      </c>
    </row>
    <row r="110" s="12" customFormat="1">
      <c r="B110" s="233"/>
      <c r="C110" s="234"/>
      <c r="D110" s="229" t="s">
        <v>249</v>
      </c>
      <c r="E110" s="235" t="s">
        <v>19</v>
      </c>
      <c r="F110" s="236" t="s">
        <v>4324</v>
      </c>
      <c r="G110" s="234"/>
      <c r="H110" s="237">
        <v>4.0339999999999998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249</v>
      </c>
      <c r="AU110" s="243" t="s">
        <v>81</v>
      </c>
      <c r="AV110" s="12" t="s">
        <v>81</v>
      </c>
      <c r="AW110" s="12" t="s">
        <v>33</v>
      </c>
      <c r="AX110" s="12" t="s">
        <v>72</v>
      </c>
      <c r="AY110" s="243" t="s">
        <v>236</v>
      </c>
    </row>
    <row r="111" s="12" customFormat="1">
      <c r="B111" s="233"/>
      <c r="C111" s="234"/>
      <c r="D111" s="229" t="s">
        <v>249</v>
      </c>
      <c r="E111" s="234"/>
      <c r="F111" s="236" t="s">
        <v>4326</v>
      </c>
      <c r="G111" s="234"/>
      <c r="H111" s="237">
        <v>9.1720000000000006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249</v>
      </c>
      <c r="AU111" s="243" t="s">
        <v>81</v>
      </c>
      <c r="AV111" s="12" t="s">
        <v>81</v>
      </c>
      <c r="AW111" s="12" t="s">
        <v>4</v>
      </c>
      <c r="AX111" s="12" t="s">
        <v>79</v>
      </c>
      <c r="AY111" s="243" t="s">
        <v>236</v>
      </c>
    </row>
    <row r="112" s="1" customFormat="1" ht="16.5" customHeight="1">
      <c r="B112" s="39"/>
      <c r="C112" s="217" t="s">
        <v>286</v>
      </c>
      <c r="D112" s="217" t="s">
        <v>238</v>
      </c>
      <c r="E112" s="218" t="s">
        <v>251</v>
      </c>
      <c r="F112" s="219" t="s">
        <v>252</v>
      </c>
      <c r="G112" s="220" t="s">
        <v>241</v>
      </c>
      <c r="H112" s="221">
        <v>18.693999999999999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243</v>
      </c>
      <c r="AT112" s="18" t="s">
        <v>238</v>
      </c>
      <c r="AU112" s="18" t="s">
        <v>81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243</v>
      </c>
      <c r="BM112" s="18" t="s">
        <v>4327</v>
      </c>
    </row>
    <row r="113" s="1" customFormat="1">
      <c r="B113" s="39"/>
      <c r="C113" s="40"/>
      <c r="D113" s="229" t="s">
        <v>245</v>
      </c>
      <c r="E113" s="40"/>
      <c r="F113" s="230" t="s">
        <v>252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245</v>
      </c>
      <c r="AU113" s="18" t="s">
        <v>81</v>
      </c>
    </row>
    <row r="114" s="13" customFormat="1">
      <c r="B114" s="250"/>
      <c r="C114" s="251"/>
      <c r="D114" s="229" t="s">
        <v>249</v>
      </c>
      <c r="E114" s="252" t="s">
        <v>19</v>
      </c>
      <c r="F114" s="253" t="s">
        <v>4328</v>
      </c>
      <c r="G114" s="251"/>
      <c r="H114" s="252" t="s">
        <v>19</v>
      </c>
      <c r="I114" s="254"/>
      <c r="J114" s="251"/>
      <c r="K114" s="251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249</v>
      </c>
      <c r="AU114" s="259" t="s">
        <v>81</v>
      </c>
      <c r="AV114" s="13" t="s">
        <v>79</v>
      </c>
      <c r="AW114" s="13" t="s">
        <v>33</v>
      </c>
      <c r="AX114" s="13" t="s">
        <v>72</v>
      </c>
      <c r="AY114" s="259" t="s">
        <v>236</v>
      </c>
    </row>
    <row r="115" s="12" customFormat="1">
      <c r="B115" s="233"/>
      <c r="C115" s="234"/>
      <c r="D115" s="229" t="s">
        <v>249</v>
      </c>
      <c r="E115" s="235" t="s">
        <v>19</v>
      </c>
      <c r="F115" s="236" t="s">
        <v>4318</v>
      </c>
      <c r="G115" s="234"/>
      <c r="H115" s="237">
        <v>0.34999999999999998</v>
      </c>
      <c r="I115" s="238"/>
      <c r="J115" s="234"/>
      <c r="K115" s="234"/>
      <c r="L115" s="239"/>
      <c r="M115" s="240"/>
      <c r="N115" s="241"/>
      <c r="O115" s="241"/>
      <c r="P115" s="241"/>
      <c r="Q115" s="241"/>
      <c r="R115" s="241"/>
      <c r="S115" s="241"/>
      <c r="T115" s="242"/>
      <c r="AT115" s="243" t="s">
        <v>249</v>
      </c>
      <c r="AU115" s="243" t="s">
        <v>81</v>
      </c>
      <c r="AV115" s="12" t="s">
        <v>81</v>
      </c>
      <c r="AW115" s="12" t="s">
        <v>33</v>
      </c>
      <c r="AX115" s="12" t="s">
        <v>72</v>
      </c>
      <c r="AY115" s="243" t="s">
        <v>236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4322</v>
      </c>
      <c r="G116" s="234"/>
      <c r="H116" s="237">
        <v>12.69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2" customFormat="1">
      <c r="B117" s="233"/>
      <c r="C117" s="234"/>
      <c r="D117" s="229" t="s">
        <v>249</v>
      </c>
      <c r="E117" s="235" t="s">
        <v>19</v>
      </c>
      <c r="F117" s="236" t="s">
        <v>4323</v>
      </c>
      <c r="G117" s="234"/>
      <c r="H117" s="237">
        <v>1.6200000000000001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33</v>
      </c>
      <c r="AX117" s="12" t="s">
        <v>72</v>
      </c>
      <c r="AY117" s="243" t="s">
        <v>236</v>
      </c>
    </row>
    <row r="118" s="12" customFormat="1">
      <c r="B118" s="233"/>
      <c r="C118" s="234"/>
      <c r="D118" s="229" t="s">
        <v>249</v>
      </c>
      <c r="E118" s="235" t="s">
        <v>19</v>
      </c>
      <c r="F118" s="236" t="s">
        <v>4324</v>
      </c>
      <c r="G118" s="234"/>
      <c r="H118" s="237">
        <v>4.0339999999999998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249</v>
      </c>
      <c r="AU118" s="243" t="s">
        <v>81</v>
      </c>
      <c r="AV118" s="12" t="s">
        <v>81</v>
      </c>
      <c r="AW118" s="12" t="s">
        <v>33</v>
      </c>
      <c r="AX118" s="12" t="s">
        <v>72</v>
      </c>
      <c r="AY118" s="243" t="s">
        <v>236</v>
      </c>
    </row>
    <row r="119" s="1" customFormat="1" ht="16.5" customHeight="1">
      <c r="B119" s="39"/>
      <c r="C119" s="217" t="s">
        <v>292</v>
      </c>
      <c r="D119" s="217" t="s">
        <v>238</v>
      </c>
      <c r="E119" s="218" t="s">
        <v>254</v>
      </c>
      <c r="F119" s="219" t="s">
        <v>255</v>
      </c>
      <c r="G119" s="220" t="s">
        <v>256</v>
      </c>
      <c r="H119" s="221">
        <v>33.649000000000001</v>
      </c>
      <c r="I119" s="222"/>
      <c r="J119" s="223">
        <f>ROUND(I119*H119,2)</f>
        <v>0</v>
      </c>
      <c r="K119" s="219" t="s">
        <v>242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243</v>
      </c>
      <c r="AT119" s="18" t="s">
        <v>238</v>
      </c>
      <c r="AU119" s="18" t="s">
        <v>81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243</v>
      </c>
      <c r="BM119" s="18" t="s">
        <v>4329</v>
      </c>
    </row>
    <row r="120" s="1" customFormat="1">
      <c r="B120" s="39"/>
      <c r="C120" s="40"/>
      <c r="D120" s="229" t="s">
        <v>245</v>
      </c>
      <c r="E120" s="40"/>
      <c r="F120" s="230" t="s">
        <v>258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81</v>
      </c>
    </row>
    <row r="121" s="13" customFormat="1">
      <c r="B121" s="250"/>
      <c r="C121" s="251"/>
      <c r="D121" s="229" t="s">
        <v>249</v>
      </c>
      <c r="E121" s="252" t="s">
        <v>19</v>
      </c>
      <c r="F121" s="253" t="s">
        <v>4328</v>
      </c>
      <c r="G121" s="251"/>
      <c r="H121" s="252" t="s">
        <v>19</v>
      </c>
      <c r="I121" s="254"/>
      <c r="J121" s="251"/>
      <c r="K121" s="251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249</v>
      </c>
      <c r="AU121" s="259" t="s">
        <v>81</v>
      </c>
      <c r="AV121" s="13" t="s">
        <v>79</v>
      </c>
      <c r="AW121" s="13" t="s">
        <v>33</v>
      </c>
      <c r="AX121" s="13" t="s">
        <v>72</v>
      </c>
      <c r="AY121" s="259" t="s">
        <v>236</v>
      </c>
    </row>
    <row r="122" s="12" customFormat="1">
      <c r="B122" s="233"/>
      <c r="C122" s="234"/>
      <c r="D122" s="229" t="s">
        <v>249</v>
      </c>
      <c r="E122" s="235" t="s">
        <v>19</v>
      </c>
      <c r="F122" s="236" t="s">
        <v>4318</v>
      </c>
      <c r="G122" s="234"/>
      <c r="H122" s="237">
        <v>0.34999999999999998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249</v>
      </c>
      <c r="AU122" s="243" t="s">
        <v>81</v>
      </c>
      <c r="AV122" s="12" t="s">
        <v>81</v>
      </c>
      <c r="AW122" s="12" t="s">
        <v>33</v>
      </c>
      <c r="AX122" s="12" t="s">
        <v>72</v>
      </c>
      <c r="AY122" s="243" t="s">
        <v>236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4322</v>
      </c>
      <c r="G123" s="234"/>
      <c r="H123" s="237">
        <v>12.69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2" customFormat="1">
      <c r="B124" s="233"/>
      <c r="C124" s="234"/>
      <c r="D124" s="229" t="s">
        <v>249</v>
      </c>
      <c r="E124" s="235" t="s">
        <v>19</v>
      </c>
      <c r="F124" s="236" t="s">
        <v>4323</v>
      </c>
      <c r="G124" s="234"/>
      <c r="H124" s="237">
        <v>1.6200000000000001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249</v>
      </c>
      <c r="AU124" s="243" t="s">
        <v>81</v>
      </c>
      <c r="AV124" s="12" t="s">
        <v>81</v>
      </c>
      <c r="AW124" s="12" t="s">
        <v>33</v>
      </c>
      <c r="AX124" s="12" t="s">
        <v>72</v>
      </c>
      <c r="AY124" s="243" t="s">
        <v>236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4324</v>
      </c>
      <c r="G125" s="234"/>
      <c r="H125" s="237">
        <v>4.0339999999999998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2" customFormat="1">
      <c r="B126" s="233"/>
      <c r="C126" s="234"/>
      <c r="D126" s="229" t="s">
        <v>249</v>
      </c>
      <c r="E126" s="234"/>
      <c r="F126" s="236" t="s">
        <v>4330</v>
      </c>
      <c r="G126" s="234"/>
      <c r="H126" s="237">
        <v>33.649000000000001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4</v>
      </c>
      <c r="AX126" s="12" t="s">
        <v>79</v>
      </c>
      <c r="AY126" s="243" t="s">
        <v>236</v>
      </c>
    </row>
    <row r="127" s="11" customFormat="1" ht="22.8" customHeight="1">
      <c r="B127" s="201"/>
      <c r="C127" s="202"/>
      <c r="D127" s="203" t="s">
        <v>71</v>
      </c>
      <c r="E127" s="215" t="s">
        <v>81</v>
      </c>
      <c r="F127" s="215" t="s">
        <v>1925</v>
      </c>
      <c r="G127" s="202"/>
      <c r="H127" s="202"/>
      <c r="I127" s="205"/>
      <c r="J127" s="216">
        <f>BK127</f>
        <v>0</v>
      </c>
      <c r="K127" s="202"/>
      <c r="L127" s="207"/>
      <c r="M127" s="208"/>
      <c r="N127" s="209"/>
      <c r="O127" s="209"/>
      <c r="P127" s="210">
        <f>SUM(P128:P134)</f>
        <v>0</v>
      </c>
      <c r="Q127" s="209"/>
      <c r="R127" s="210">
        <f>SUM(R128:R134)</f>
        <v>0</v>
      </c>
      <c r="S127" s="209"/>
      <c r="T127" s="211">
        <f>SUM(T128:T134)</f>
        <v>0</v>
      </c>
      <c r="AR127" s="212" t="s">
        <v>79</v>
      </c>
      <c r="AT127" s="213" t="s">
        <v>71</v>
      </c>
      <c r="AU127" s="213" t="s">
        <v>79</v>
      </c>
      <c r="AY127" s="212" t="s">
        <v>236</v>
      </c>
      <c r="BK127" s="214">
        <f>SUM(BK128:BK134)</f>
        <v>0</v>
      </c>
    </row>
    <row r="128" s="1" customFormat="1" ht="16.5" customHeight="1">
      <c r="B128" s="39"/>
      <c r="C128" s="217" t="s">
        <v>300</v>
      </c>
      <c r="D128" s="217" t="s">
        <v>238</v>
      </c>
      <c r="E128" s="218" t="s">
        <v>3314</v>
      </c>
      <c r="F128" s="219" t="s">
        <v>3315</v>
      </c>
      <c r="G128" s="220" t="s">
        <v>241</v>
      </c>
      <c r="H128" s="221">
        <v>1.1000000000000001</v>
      </c>
      <c r="I128" s="222"/>
      <c r="J128" s="223">
        <f>ROUND(I128*H128,2)</f>
        <v>0</v>
      </c>
      <c r="K128" s="219" t="s">
        <v>242</v>
      </c>
      <c r="L128" s="44"/>
      <c r="M128" s="224" t="s">
        <v>19</v>
      </c>
      <c r="N128" s="225" t="s">
        <v>43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243</v>
      </c>
      <c r="AT128" s="18" t="s">
        <v>238</v>
      </c>
      <c r="AU128" s="18" t="s">
        <v>81</v>
      </c>
      <c r="AY128" s="18" t="s">
        <v>236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79</v>
      </c>
      <c r="BK128" s="228">
        <f>ROUND(I128*H128,2)</f>
        <v>0</v>
      </c>
      <c r="BL128" s="18" t="s">
        <v>243</v>
      </c>
      <c r="BM128" s="18" t="s">
        <v>4331</v>
      </c>
    </row>
    <row r="129" s="1" customFormat="1">
      <c r="B129" s="39"/>
      <c r="C129" s="40"/>
      <c r="D129" s="229" t="s">
        <v>245</v>
      </c>
      <c r="E129" s="40"/>
      <c r="F129" s="230" t="s">
        <v>3317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245</v>
      </c>
      <c r="AU129" s="18" t="s">
        <v>81</v>
      </c>
    </row>
    <row r="130" s="13" customFormat="1">
      <c r="B130" s="250"/>
      <c r="C130" s="251"/>
      <c r="D130" s="229" t="s">
        <v>249</v>
      </c>
      <c r="E130" s="252" t="s">
        <v>19</v>
      </c>
      <c r="F130" s="253" t="s">
        <v>4332</v>
      </c>
      <c r="G130" s="251"/>
      <c r="H130" s="252" t="s">
        <v>19</v>
      </c>
      <c r="I130" s="254"/>
      <c r="J130" s="251"/>
      <c r="K130" s="251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249</v>
      </c>
      <c r="AU130" s="259" t="s">
        <v>81</v>
      </c>
      <c r="AV130" s="13" t="s">
        <v>79</v>
      </c>
      <c r="AW130" s="13" t="s">
        <v>33</v>
      </c>
      <c r="AX130" s="13" t="s">
        <v>72</v>
      </c>
      <c r="AY130" s="259" t="s">
        <v>236</v>
      </c>
    </row>
    <row r="131" s="13" customFormat="1">
      <c r="B131" s="250"/>
      <c r="C131" s="251"/>
      <c r="D131" s="229" t="s">
        <v>249</v>
      </c>
      <c r="E131" s="252" t="s">
        <v>19</v>
      </c>
      <c r="F131" s="253" t="s">
        <v>4333</v>
      </c>
      <c r="G131" s="251"/>
      <c r="H131" s="252" t="s">
        <v>19</v>
      </c>
      <c r="I131" s="254"/>
      <c r="J131" s="251"/>
      <c r="K131" s="251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249</v>
      </c>
      <c r="AU131" s="259" t="s">
        <v>81</v>
      </c>
      <c r="AV131" s="13" t="s">
        <v>79</v>
      </c>
      <c r="AW131" s="13" t="s">
        <v>33</v>
      </c>
      <c r="AX131" s="13" t="s">
        <v>72</v>
      </c>
      <c r="AY131" s="259" t="s">
        <v>236</v>
      </c>
    </row>
    <row r="132" s="13" customFormat="1">
      <c r="B132" s="250"/>
      <c r="C132" s="251"/>
      <c r="D132" s="229" t="s">
        <v>249</v>
      </c>
      <c r="E132" s="252" t="s">
        <v>19</v>
      </c>
      <c r="F132" s="253" t="s">
        <v>4334</v>
      </c>
      <c r="G132" s="251"/>
      <c r="H132" s="252" t="s">
        <v>19</v>
      </c>
      <c r="I132" s="254"/>
      <c r="J132" s="251"/>
      <c r="K132" s="251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249</v>
      </c>
      <c r="AU132" s="259" t="s">
        <v>81</v>
      </c>
      <c r="AV132" s="13" t="s">
        <v>79</v>
      </c>
      <c r="AW132" s="13" t="s">
        <v>33</v>
      </c>
      <c r="AX132" s="13" t="s">
        <v>72</v>
      </c>
      <c r="AY132" s="259" t="s">
        <v>236</v>
      </c>
    </row>
    <row r="133" s="12" customFormat="1">
      <c r="B133" s="233"/>
      <c r="C133" s="234"/>
      <c r="D133" s="229" t="s">
        <v>249</v>
      </c>
      <c r="E133" s="235" t="s">
        <v>19</v>
      </c>
      <c r="F133" s="236" t="s">
        <v>4335</v>
      </c>
      <c r="G133" s="234"/>
      <c r="H133" s="237">
        <v>0.40000000000000002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249</v>
      </c>
      <c r="AU133" s="243" t="s">
        <v>81</v>
      </c>
      <c r="AV133" s="12" t="s">
        <v>81</v>
      </c>
      <c r="AW133" s="12" t="s">
        <v>33</v>
      </c>
      <c r="AX133" s="12" t="s">
        <v>72</v>
      </c>
      <c r="AY133" s="243" t="s">
        <v>236</v>
      </c>
    </row>
    <row r="134" s="12" customFormat="1">
      <c r="B134" s="233"/>
      <c r="C134" s="234"/>
      <c r="D134" s="229" t="s">
        <v>249</v>
      </c>
      <c r="E134" s="235" t="s">
        <v>19</v>
      </c>
      <c r="F134" s="236" t="s">
        <v>4336</v>
      </c>
      <c r="G134" s="234"/>
      <c r="H134" s="237">
        <v>0.69999999999999996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249</v>
      </c>
      <c r="AU134" s="243" t="s">
        <v>81</v>
      </c>
      <c r="AV134" s="12" t="s">
        <v>81</v>
      </c>
      <c r="AW134" s="12" t="s">
        <v>33</v>
      </c>
      <c r="AX134" s="12" t="s">
        <v>72</v>
      </c>
      <c r="AY134" s="243" t="s">
        <v>236</v>
      </c>
    </row>
    <row r="135" s="11" customFormat="1" ht="22.8" customHeight="1">
      <c r="B135" s="201"/>
      <c r="C135" s="202"/>
      <c r="D135" s="203" t="s">
        <v>71</v>
      </c>
      <c r="E135" s="215" t="s">
        <v>101</v>
      </c>
      <c r="F135" s="215" t="s">
        <v>2336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SUM(P136:P150)</f>
        <v>0</v>
      </c>
      <c r="Q135" s="209"/>
      <c r="R135" s="210">
        <f>SUM(R136:R150)</f>
        <v>8.9238680800000001</v>
      </c>
      <c r="S135" s="209"/>
      <c r="T135" s="211">
        <f>SUM(T136:T150)</f>
        <v>0</v>
      </c>
      <c r="AR135" s="212" t="s">
        <v>79</v>
      </c>
      <c r="AT135" s="213" t="s">
        <v>71</v>
      </c>
      <c r="AU135" s="213" t="s">
        <v>79</v>
      </c>
      <c r="AY135" s="212" t="s">
        <v>236</v>
      </c>
      <c r="BK135" s="214">
        <f>SUM(BK136:BK150)</f>
        <v>0</v>
      </c>
    </row>
    <row r="136" s="1" customFormat="1" ht="16.5" customHeight="1">
      <c r="B136" s="39"/>
      <c r="C136" s="217" t="s">
        <v>305</v>
      </c>
      <c r="D136" s="217" t="s">
        <v>238</v>
      </c>
      <c r="E136" s="218" t="s">
        <v>3327</v>
      </c>
      <c r="F136" s="219" t="s">
        <v>3328</v>
      </c>
      <c r="G136" s="220" t="s">
        <v>241</v>
      </c>
      <c r="H136" s="221">
        <v>2.9159999999999999</v>
      </c>
      <c r="I136" s="222"/>
      <c r="J136" s="223">
        <f>ROUND(I136*H136,2)</f>
        <v>0</v>
      </c>
      <c r="K136" s="219" t="s">
        <v>242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0.36037999999999998</v>
      </c>
      <c r="R136" s="226">
        <f>Q136*H136</f>
        <v>1.0508680799999999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81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4337</v>
      </c>
    </row>
    <row r="137" s="1" customFormat="1">
      <c r="B137" s="39"/>
      <c r="C137" s="40"/>
      <c r="D137" s="229" t="s">
        <v>245</v>
      </c>
      <c r="E137" s="40"/>
      <c r="F137" s="230" t="s">
        <v>3330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81</v>
      </c>
    </row>
    <row r="138" s="13" customFormat="1">
      <c r="B138" s="250"/>
      <c r="C138" s="251"/>
      <c r="D138" s="229" t="s">
        <v>249</v>
      </c>
      <c r="E138" s="252" t="s">
        <v>19</v>
      </c>
      <c r="F138" s="253" t="s">
        <v>4332</v>
      </c>
      <c r="G138" s="251"/>
      <c r="H138" s="252" t="s">
        <v>19</v>
      </c>
      <c r="I138" s="254"/>
      <c r="J138" s="251"/>
      <c r="K138" s="251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249</v>
      </c>
      <c r="AU138" s="259" t="s">
        <v>81</v>
      </c>
      <c r="AV138" s="13" t="s">
        <v>79</v>
      </c>
      <c r="AW138" s="13" t="s">
        <v>33</v>
      </c>
      <c r="AX138" s="13" t="s">
        <v>72</v>
      </c>
      <c r="AY138" s="259" t="s">
        <v>236</v>
      </c>
    </row>
    <row r="139" s="13" customFormat="1">
      <c r="B139" s="250"/>
      <c r="C139" s="251"/>
      <c r="D139" s="229" t="s">
        <v>249</v>
      </c>
      <c r="E139" s="252" t="s">
        <v>19</v>
      </c>
      <c r="F139" s="253" t="s">
        <v>4338</v>
      </c>
      <c r="G139" s="251"/>
      <c r="H139" s="252" t="s">
        <v>19</v>
      </c>
      <c r="I139" s="254"/>
      <c r="J139" s="251"/>
      <c r="K139" s="251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249</v>
      </c>
      <c r="AU139" s="259" t="s">
        <v>81</v>
      </c>
      <c r="AV139" s="13" t="s">
        <v>79</v>
      </c>
      <c r="AW139" s="13" t="s">
        <v>33</v>
      </c>
      <c r="AX139" s="13" t="s">
        <v>72</v>
      </c>
      <c r="AY139" s="259" t="s">
        <v>236</v>
      </c>
    </row>
    <row r="140" s="12" customFormat="1">
      <c r="B140" s="233"/>
      <c r="C140" s="234"/>
      <c r="D140" s="229" t="s">
        <v>249</v>
      </c>
      <c r="E140" s="235" t="s">
        <v>19</v>
      </c>
      <c r="F140" s="236" t="s">
        <v>4339</v>
      </c>
      <c r="G140" s="234"/>
      <c r="H140" s="237">
        <v>2.1600000000000001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33</v>
      </c>
      <c r="AX140" s="12" t="s">
        <v>72</v>
      </c>
      <c r="AY140" s="243" t="s">
        <v>236</v>
      </c>
    </row>
    <row r="141" s="12" customFormat="1">
      <c r="B141" s="233"/>
      <c r="C141" s="234"/>
      <c r="D141" s="229" t="s">
        <v>249</v>
      </c>
      <c r="E141" s="235" t="s">
        <v>19</v>
      </c>
      <c r="F141" s="236" t="s">
        <v>4340</v>
      </c>
      <c r="G141" s="234"/>
      <c r="H141" s="237">
        <v>0.23400000000000001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249</v>
      </c>
      <c r="AU141" s="243" t="s">
        <v>81</v>
      </c>
      <c r="AV141" s="12" t="s">
        <v>81</v>
      </c>
      <c r="AW141" s="12" t="s">
        <v>33</v>
      </c>
      <c r="AX141" s="12" t="s">
        <v>72</v>
      </c>
      <c r="AY141" s="243" t="s">
        <v>236</v>
      </c>
    </row>
    <row r="142" s="12" customFormat="1">
      <c r="B142" s="233"/>
      <c r="C142" s="234"/>
      <c r="D142" s="229" t="s">
        <v>249</v>
      </c>
      <c r="E142" s="235" t="s">
        <v>19</v>
      </c>
      <c r="F142" s="236" t="s">
        <v>4341</v>
      </c>
      <c r="G142" s="234"/>
      <c r="H142" s="237">
        <v>0.52200000000000002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249</v>
      </c>
      <c r="AU142" s="243" t="s">
        <v>81</v>
      </c>
      <c r="AV142" s="12" t="s">
        <v>81</v>
      </c>
      <c r="AW142" s="12" t="s">
        <v>33</v>
      </c>
      <c r="AX142" s="12" t="s">
        <v>72</v>
      </c>
      <c r="AY142" s="243" t="s">
        <v>236</v>
      </c>
    </row>
    <row r="143" s="1" customFormat="1" ht="16.5" customHeight="1">
      <c r="B143" s="39"/>
      <c r="C143" s="260" t="s">
        <v>310</v>
      </c>
      <c r="D143" s="260" t="s">
        <v>680</v>
      </c>
      <c r="E143" s="261" t="s">
        <v>3333</v>
      </c>
      <c r="F143" s="262" t="s">
        <v>3334</v>
      </c>
      <c r="G143" s="263" t="s">
        <v>256</v>
      </c>
      <c r="H143" s="264">
        <v>7.8730000000000002</v>
      </c>
      <c r="I143" s="265"/>
      <c r="J143" s="266">
        <f>ROUND(I143*H143,2)</f>
        <v>0</v>
      </c>
      <c r="K143" s="262" t="s">
        <v>19</v>
      </c>
      <c r="L143" s="267"/>
      <c r="M143" s="268" t="s">
        <v>19</v>
      </c>
      <c r="N143" s="269" t="s">
        <v>43</v>
      </c>
      <c r="O143" s="80"/>
      <c r="P143" s="226">
        <f>O143*H143</f>
        <v>0</v>
      </c>
      <c r="Q143" s="226">
        <v>1</v>
      </c>
      <c r="R143" s="226">
        <f>Q143*H143</f>
        <v>7.8730000000000002</v>
      </c>
      <c r="S143" s="226">
        <v>0</v>
      </c>
      <c r="T143" s="227">
        <f>S143*H143</f>
        <v>0</v>
      </c>
      <c r="AR143" s="18" t="s">
        <v>305</v>
      </c>
      <c r="AT143" s="18" t="s">
        <v>680</v>
      </c>
      <c r="AU143" s="18" t="s">
        <v>81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243</v>
      </c>
      <c r="BM143" s="18" t="s">
        <v>4342</v>
      </c>
    </row>
    <row r="144" s="1" customFormat="1">
      <c r="B144" s="39"/>
      <c r="C144" s="40"/>
      <c r="D144" s="229" t="s">
        <v>245</v>
      </c>
      <c r="E144" s="40"/>
      <c r="F144" s="230" t="s">
        <v>3334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81</v>
      </c>
    </row>
    <row r="145" s="13" customFormat="1">
      <c r="B145" s="250"/>
      <c r="C145" s="251"/>
      <c r="D145" s="229" t="s">
        <v>249</v>
      </c>
      <c r="E145" s="252" t="s">
        <v>19</v>
      </c>
      <c r="F145" s="253" t="s">
        <v>4332</v>
      </c>
      <c r="G145" s="251"/>
      <c r="H145" s="252" t="s">
        <v>19</v>
      </c>
      <c r="I145" s="254"/>
      <c r="J145" s="251"/>
      <c r="K145" s="251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249</v>
      </c>
      <c r="AU145" s="259" t="s">
        <v>81</v>
      </c>
      <c r="AV145" s="13" t="s">
        <v>79</v>
      </c>
      <c r="AW145" s="13" t="s">
        <v>33</v>
      </c>
      <c r="AX145" s="13" t="s">
        <v>72</v>
      </c>
      <c r="AY145" s="259" t="s">
        <v>236</v>
      </c>
    </row>
    <row r="146" s="13" customFormat="1">
      <c r="B146" s="250"/>
      <c r="C146" s="251"/>
      <c r="D146" s="229" t="s">
        <v>249</v>
      </c>
      <c r="E146" s="252" t="s">
        <v>19</v>
      </c>
      <c r="F146" s="253" t="s">
        <v>4338</v>
      </c>
      <c r="G146" s="251"/>
      <c r="H146" s="252" t="s">
        <v>19</v>
      </c>
      <c r="I146" s="254"/>
      <c r="J146" s="251"/>
      <c r="K146" s="251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249</v>
      </c>
      <c r="AU146" s="259" t="s">
        <v>81</v>
      </c>
      <c r="AV146" s="13" t="s">
        <v>79</v>
      </c>
      <c r="AW146" s="13" t="s">
        <v>33</v>
      </c>
      <c r="AX146" s="13" t="s">
        <v>72</v>
      </c>
      <c r="AY146" s="259" t="s">
        <v>236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4339</v>
      </c>
      <c r="G147" s="234"/>
      <c r="H147" s="237">
        <v>2.1600000000000001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2" customFormat="1">
      <c r="B148" s="233"/>
      <c r="C148" s="234"/>
      <c r="D148" s="229" t="s">
        <v>249</v>
      </c>
      <c r="E148" s="235" t="s">
        <v>19</v>
      </c>
      <c r="F148" s="236" t="s">
        <v>4340</v>
      </c>
      <c r="G148" s="234"/>
      <c r="H148" s="237">
        <v>0.23400000000000001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249</v>
      </c>
      <c r="AU148" s="243" t="s">
        <v>81</v>
      </c>
      <c r="AV148" s="12" t="s">
        <v>81</v>
      </c>
      <c r="AW148" s="12" t="s">
        <v>33</v>
      </c>
      <c r="AX148" s="12" t="s">
        <v>72</v>
      </c>
      <c r="AY148" s="243" t="s">
        <v>236</v>
      </c>
    </row>
    <row r="149" s="12" customFormat="1">
      <c r="B149" s="233"/>
      <c r="C149" s="234"/>
      <c r="D149" s="229" t="s">
        <v>249</v>
      </c>
      <c r="E149" s="235" t="s">
        <v>19</v>
      </c>
      <c r="F149" s="236" t="s">
        <v>4341</v>
      </c>
      <c r="G149" s="234"/>
      <c r="H149" s="237">
        <v>0.52200000000000002</v>
      </c>
      <c r="I149" s="238"/>
      <c r="J149" s="234"/>
      <c r="K149" s="234"/>
      <c r="L149" s="239"/>
      <c r="M149" s="240"/>
      <c r="N149" s="241"/>
      <c r="O149" s="241"/>
      <c r="P149" s="241"/>
      <c r="Q149" s="241"/>
      <c r="R149" s="241"/>
      <c r="S149" s="241"/>
      <c r="T149" s="242"/>
      <c r="AT149" s="243" t="s">
        <v>249</v>
      </c>
      <c r="AU149" s="243" t="s">
        <v>81</v>
      </c>
      <c r="AV149" s="12" t="s">
        <v>81</v>
      </c>
      <c r="AW149" s="12" t="s">
        <v>33</v>
      </c>
      <c r="AX149" s="12" t="s">
        <v>72</v>
      </c>
      <c r="AY149" s="243" t="s">
        <v>236</v>
      </c>
    </row>
    <row r="150" s="12" customFormat="1">
      <c r="B150" s="233"/>
      <c r="C150" s="234"/>
      <c r="D150" s="229" t="s">
        <v>249</v>
      </c>
      <c r="E150" s="234"/>
      <c r="F150" s="236" t="s">
        <v>4343</v>
      </c>
      <c r="G150" s="234"/>
      <c r="H150" s="237">
        <v>7.8730000000000002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AT150" s="243" t="s">
        <v>249</v>
      </c>
      <c r="AU150" s="243" t="s">
        <v>81</v>
      </c>
      <c r="AV150" s="12" t="s">
        <v>81</v>
      </c>
      <c r="AW150" s="12" t="s">
        <v>4</v>
      </c>
      <c r="AX150" s="12" t="s">
        <v>79</v>
      </c>
      <c r="AY150" s="243" t="s">
        <v>236</v>
      </c>
    </row>
    <row r="151" s="11" customFormat="1" ht="22.8" customHeight="1">
      <c r="B151" s="201"/>
      <c r="C151" s="202"/>
      <c r="D151" s="203" t="s">
        <v>71</v>
      </c>
      <c r="E151" s="215" t="s">
        <v>243</v>
      </c>
      <c r="F151" s="215" t="s">
        <v>1644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SUM(P152:P171)</f>
        <v>0</v>
      </c>
      <c r="Q151" s="209"/>
      <c r="R151" s="210">
        <f>SUM(R152:R171)</f>
        <v>20.8401274</v>
      </c>
      <c r="S151" s="209"/>
      <c r="T151" s="211">
        <f>SUM(T152:T171)</f>
        <v>0</v>
      </c>
      <c r="AR151" s="212" t="s">
        <v>79</v>
      </c>
      <c r="AT151" s="213" t="s">
        <v>71</v>
      </c>
      <c r="AU151" s="213" t="s">
        <v>79</v>
      </c>
      <c r="AY151" s="212" t="s">
        <v>236</v>
      </c>
      <c r="BK151" s="214">
        <f>SUM(BK152:BK171)</f>
        <v>0</v>
      </c>
    </row>
    <row r="152" s="1" customFormat="1" ht="16.5" customHeight="1">
      <c r="B152" s="39"/>
      <c r="C152" s="217" t="s">
        <v>315</v>
      </c>
      <c r="D152" s="217" t="s">
        <v>238</v>
      </c>
      <c r="E152" s="218" t="s">
        <v>4344</v>
      </c>
      <c r="F152" s="219" t="s">
        <v>4345</v>
      </c>
      <c r="G152" s="220" t="s">
        <v>264</v>
      </c>
      <c r="H152" s="221">
        <v>35.664000000000001</v>
      </c>
      <c r="I152" s="222"/>
      <c r="J152" s="223">
        <f>ROUND(I152*H152,2)</f>
        <v>0</v>
      </c>
      <c r="K152" s="219" t="s">
        <v>19</v>
      </c>
      <c r="L152" s="44"/>
      <c r="M152" s="224" t="s">
        <v>19</v>
      </c>
      <c r="N152" s="225" t="s">
        <v>43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243</v>
      </c>
      <c r="AT152" s="18" t="s">
        <v>238</v>
      </c>
      <c r="AU152" s="18" t="s">
        <v>81</v>
      </c>
      <c r="AY152" s="18" t="s">
        <v>236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79</v>
      </c>
      <c r="BK152" s="228">
        <f>ROUND(I152*H152,2)</f>
        <v>0</v>
      </c>
      <c r="BL152" s="18" t="s">
        <v>243</v>
      </c>
      <c r="BM152" s="18" t="s">
        <v>4346</v>
      </c>
    </row>
    <row r="153" s="1" customFormat="1">
      <c r="B153" s="39"/>
      <c r="C153" s="40"/>
      <c r="D153" s="229" t="s">
        <v>245</v>
      </c>
      <c r="E153" s="40"/>
      <c r="F153" s="230" t="s">
        <v>4347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245</v>
      </c>
      <c r="AU153" s="18" t="s">
        <v>81</v>
      </c>
    </row>
    <row r="154" s="13" customFormat="1">
      <c r="B154" s="250"/>
      <c r="C154" s="251"/>
      <c r="D154" s="229" t="s">
        <v>249</v>
      </c>
      <c r="E154" s="252" t="s">
        <v>19</v>
      </c>
      <c r="F154" s="253" t="s">
        <v>4332</v>
      </c>
      <c r="G154" s="251"/>
      <c r="H154" s="252" t="s">
        <v>19</v>
      </c>
      <c r="I154" s="254"/>
      <c r="J154" s="251"/>
      <c r="K154" s="251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249</v>
      </c>
      <c r="AU154" s="259" t="s">
        <v>81</v>
      </c>
      <c r="AV154" s="13" t="s">
        <v>79</v>
      </c>
      <c r="AW154" s="13" t="s">
        <v>33</v>
      </c>
      <c r="AX154" s="13" t="s">
        <v>72</v>
      </c>
      <c r="AY154" s="259" t="s">
        <v>236</v>
      </c>
    </row>
    <row r="155" s="13" customFormat="1">
      <c r="B155" s="250"/>
      <c r="C155" s="251"/>
      <c r="D155" s="229" t="s">
        <v>249</v>
      </c>
      <c r="E155" s="252" t="s">
        <v>19</v>
      </c>
      <c r="F155" s="253" t="s">
        <v>4333</v>
      </c>
      <c r="G155" s="251"/>
      <c r="H155" s="252" t="s">
        <v>19</v>
      </c>
      <c r="I155" s="254"/>
      <c r="J155" s="251"/>
      <c r="K155" s="251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249</v>
      </c>
      <c r="AU155" s="259" t="s">
        <v>81</v>
      </c>
      <c r="AV155" s="13" t="s">
        <v>79</v>
      </c>
      <c r="AW155" s="13" t="s">
        <v>33</v>
      </c>
      <c r="AX155" s="13" t="s">
        <v>72</v>
      </c>
      <c r="AY155" s="259" t="s">
        <v>236</v>
      </c>
    </row>
    <row r="156" s="12" customFormat="1">
      <c r="B156" s="233"/>
      <c r="C156" s="234"/>
      <c r="D156" s="229" t="s">
        <v>249</v>
      </c>
      <c r="E156" s="235" t="s">
        <v>19</v>
      </c>
      <c r="F156" s="236" t="s">
        <v>4348</v>
      </c>
      <c r="G156" s="234"/>
      <c r="H156" s="237">
        <v>26.699999999999999</v>
      </c>
      <c r="I156" s="238"/>
      <c r="J156" s="234"/>
      <c r="K156" s="234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249</v>
      </c>
      <c r="AU156" s="243" t="s">
        <v>81</v>
      </c>
      <c r="AV156" s="12" t="s">
        <v>81</v>
      </c>
      <c r="AW156" s="12" t="s">
        <v>33</v>
      </c>
      <c r="AX156" s="12" t="s">
        <v>72</v>
      </c>
      <c r="AY156" s="243" t="s">
        <v>236</v>
      </c>
    </row>
    <row r="157" s="12" customFormat="1">
      <c r="B157" s="233"/>
      <c r="C157" s="234"/>
      <c r="D157" s="229" t="s">
        <v>249</v>
      </c>
      <c r="E157" s="235" t="s">
        <v>19</v>
      </c>
      <c r="F157" s="236" t="s">
        <v>4349</v>
      </c>
      <c r="G157" s="234"/>
      <c r="H157" s="237">
        <v>8.9640000000000004</v>
      </c>
      <c r="I157" s="238"/>
      <c r="J157" s="234"/>
      <c r="K157" s="234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249</v>
      </c>
      <c r="AU157" s="243" t="s">
        <v>81</v>
      </c>
      <c r="AV157" s="12" t="s">
        <v>81</v>
      </c>
      <c r="AW157" s="12" t="s">
        <v>33</v>
      </c>
      <c r="AX157" s="12" t="s">
        <v>72</v>
      </c>
      <c r="AY157" s="243" t="s">
        <v>236</v>
      </c>
    </row>
    <row r="158" s="1" customFormat="1" ht="16.5" customHeight="1">
      <c r="B158" s="39"/>
      <c r="C158" s="217" t="s">
        <v>324</v>
      </c>
      <c r="D158" s="217" t="s">
        <v>238</v>
      </c>
      <c r="E158" s="218" t="s">
        <v>4350</v>
      </c>
      <c r="F158" s="219" t="s">
        <v>4351</v>
      </c>
      <c r="G158" s="220" t="s">
        <v>264</v>
      </c>
      <c r="H158" s="221">
        <v>15.404999999999999</v>
      </c>
      <c r="I158" s="222"/>
      <c r="J158" s="223">
        <f>ROUND(I158*H158,2)</f>
        <v>0</v>
      </c>
      <c r="K158" s="219" t="s">
        <v>242</v>
      </c>
      <c r="L158" s="44"/>
      <c r="M158" s="224" t="s">
        <v>19</v>
      </c>
      <c r="N158" s="225" t="s">
        <v>43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243</v>
      </c>
      <c r="AT158" s="18" t="s">
        <v>238</v>
      </c>
      <c r="AU158" s="18" t="s">
        <v>81</v>
      </c>
      <c r="AY158" s="18" t="s">
        <v>236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79</v>
      </c>
      <c r="BK158" s="228">
        <f>ROUND(I158*H158,2)</f>
        <v>0</v>
      </c>
      <c r="BL158" s="18" t="s">
        <v>243</v>
      </c>
      <c r="BM158" s="18" t="s">
        <v>4352</v>
      </c>
    </row>
    <row r="159" s="1" customFormat="1">
      <c r="B159" s="39"/>
      <c r="C159" s="40"/>
      <c r="D159" s="229" t="s">
        <v>245</v>
      </c>
      <c r="E159" s="40"/>
      <c r="F159" s="230" t="s">
        <v>4353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245</v>
      </c>
      <c r="AU159" s="18" t="s">
        <v>81</v>
      </c>
    </row>
    <row r="160" s="13" customFormat="1">
      <c r="B160" s="250"/>
      <c r="C160" s="251"/>
      <c r="D160" s="229" t="s">
        <v>249</v>
      </c>
      <c r="E160" s="252" t="s">
        <v>19</v>
      </c>
      <c r="F160" s="253" t="s">
        <v>4332</v>
      </c>
      <c r="G160" s="251"/>
      <c r="H160" s="252" t="s">
        <v>19</v>
      </c>
      <c r="I160" s="254"/>
      <c r="J160" s="251"/>
      <c r="K160" s="251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249</v>
      </c>
      <c r="AU160" s="259" t="s">
        <v>81</v>
      </c>
      <c r="AV160" s="13" t="s">
        <v>79</v>
      </c>
      <c r="AW160" s="13" t="s">
        <v>33</v>
      </c>
      <c r="AX160" s="13" t="s">
        <v>72</v>
      </c>
      <c r="AY160" s="259" t="s">
        <v>236</v>
      </c>
    </row>
    <row r="161" s="13" customFormat="1">
      <c r="B161" s="250"/>
      <c r="C161" s="251"/>
      <c r="D161" s="229" t="s">
        <v>249</v>
      </c>
      <c r="E161" s="252" t="s">
        <v>19</v>
      </c>
      <c r="F161" s="253" t="s">
        <v>4333</v>
      </c>
      <c r="G161" s="251"/>
      <c r="H161" s="252" t="s">
        <v>19</v>
      </c>
      <c r="I161" s="254"/>
      <c r="J161" s="251"/>
      <c r="K161" s="251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249</v>
      </c>
      <c r="AU161" s="259" t="s">
        <v>81</v>
      </c>
      <c r="AV161" s="13" t="s">
        <v>79</v>
      </c>
      <c r="AW161" s="13" t="s">
        <v>33</v>
      </c>
      <c r="AX161" s="13" t="s">
        <v>72</v>
      </c>
      <c r="AY161" s="259" t="s">
        <v>236</v>
      </c>
    </row>
    <row r="162" s="12" customFormat="1">
      <c r="B162" s="233"/>
      <c r="C162" s="234"/>
      <c r="D162" s="229" t="s">
        <v>249</v>
      </c>
      <c r="E162" s="235" t="s">
        <v>19</v>
      </c>
      <c r="F162" s="236" t="s">
        <v>4354</v>
      </c>
      <c r="G162" s="234"/>
      <c r="H162" s="237">
        <v>11.895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249</v>
      </c>
      <c r="AU162" s="243" t="s">
        <v>81</v>
      </c>
      <c r="AV162" s="12" t="s">
        <v>81</v>
      </c>
      <c r="AW162" s="12" t="s">
        <v>33</v>
      </c>
      <c r="AX162" s="12" t="s">
        <v>72</v>
      </c>
      <c r="AY162" s="243" t="s">
        <v>236</v>
      </c>
    </row>
    <row r="163" s="12" customFormat="1">
      <c r="B163" s="233"/>
      <c r="C163" s="234"/>
      <c r="D163" s="229" t="s">
        <v>249</v>
      </c>
      <c r="E163" s="235" t="s">
        <v>19</v>
      </c>
      <c r="F163" s="236" t="s">
        <v>4355</v>
      </c>
      <c r="G163" s="234"/>
      <c r="H163" s="237">
        <v>3.5099999999999998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249</v>
      </c>
      <c r="AU163" s="243" t="s">
        <v>81</v>
      </c>
      <c r="AV163" s="12" t="s">
        <v>81</v>
      </c>
      <c r="AW163" s="12" t="s">
        <v>33</v>
      </c>
      <c r="AX163" s="12" t="s">
        <v>72</v>
      </c>
      <c r="AY163" s="243" t="s">
        <v>236</v>
      </c>
    </row>
    <row r="164" s="1" customFormat="1" ht="16.5" customHeight="1">
      <c r="B164" s="39"/>
      <c r="C164" s="217" t="s">
        <v>331</v>
      </c>
      <c r="D164" s="217" t="s">
        <v>238</v>
      </c>
      <c r="E164" s="218" t="s">
        <v>3396</v>
      </c>
      <c r="F164" s="219" t="s">
        <v>3397</v>
      </c>
      <c r="G164" s="220" t="s">
        <v>241</v>
      </c>
      <c r="H164" s="221">
        <v>2.4300000000000002</v>
      </c>
      <c r="I164" s="222"/>
      <c r="J164" s="223">
        <f>ROUND(I164*H164,2)</f>
        <v>0</v>
      </c>
      <c r="K164" s="219" t="s">
        <v>242</v>
      </c>
      <c r="L164" s="44"/>
      <c r="M164" s="224" t="s">
        <v>19</v>
      </c>
      <c r="N164" s="225" t="s">
        <v>43</v>
      </c>
      <c r="O164" s="80"/>
      <c r="P164" s="226">
        <f>O164*H164</f>
        <v>0</v>
      </c>
      <c r="Q164" s="226">
        <v>1.9967999999999999</v>
      </c>
      <c r="R164" s="226">
        <f>Q164*H164</f>
        <v>4.8522240000000005</v>
      </c>
      <c r="S164" s="226">
        <v>0</v>
      </c>
      <c r="T164" s="227">
        <f>S164*H164</f>
        <v>0</v>
      </c>
      <c r="AR164" s="18" t="s">
        <v>243</v>
      </c>
      <c r="AT164" s="18" t="s">
        <v>238</v>
      </c>
      <c r="AU164" s="18" t="s">
        <v>81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243</v>
      </c>
      <c r="BM164" s="18" t="s">
        <v>4356</v>
      </c>
    </row>
    <row r="165" s="1" customFormat="1">
      <c r="B165" s="39"/>
      <c r="C165" s="40"/>
      <c r="D165" s="229" t="s">
        <v>245</v>
      </c>
      <c r="E165" s="40"/>
      <c r="F165" s="230" t="s">
        <v>3399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81</v>
      </c>
    </row>
    <row r="166" s="13" customFormat="1">
      <c r="B166" s="250"/>
      <c r="C166" s="251"/>
      <c r="D166" s="229" t="s">
        <v>249</v>
      </c>
      <c r="E166" s="252" t="s">
        <v>19</v>
      </c>
      <c r="F166" s="253" t="s">
        <v>4332</v>
      </c>
      <c r="G166" s="251"/>
      <c r="H166" s="252" t="s">
        <v>19</v>
      </c>
      <c r="I166" s="254"/>
      <c r="J166" s="251"/>
      <c r="K166" s="251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249</v>
      </c>
      <c r="AU166" s="259" t="s">
        <v>81</v>
      </c>
      <c r="AV166" s="13" t="s">
        <v>79</v>
      </c>
      <c r="AW166" s="13" t="s">
        <v>33</v>
      </c>
      <c r="AX166" s="13" t="s">
        <v>72</v>
      </c>
      <c r="AY166" s="259" t="s">
        <v>236</v>
      </c>
    </row>
    <row r="167" s="12" customFormat="1">
      <c r="B167" s="233"/>
      <c r="C167" s="234"/>
      <c r="D167" s="229" t="s">
        <v>249</v>
      </c>
      <c r="E167" s="235" t="s">
        <v>19</v>
      </c>
      <c r="F167" s="236" t="s">
        <v>4357</v>
      </c>
      <c r="G167" s="234"/>
      <c r="H167" s="237">
        <v>2.4300000000000002</v>
      </c>
      <c r="I167" s="238"/>
      <c r="J167" s="234"/>
      <c r="K167" s="234"/>
      <c r="L167" s="239"/>
      <c r="M167" s="240"/>
      <c r="N167" s="241"/>
      <c r="O167" s="241"/>
      <c r="P167" s="241"/>
      <c r="Q167" s="241"/>
      <c r="R167" s="241"/>
      <c r="S167" s="241"/>
      <c r="T167" s="242"/>
      <c r="AT167" s="243" t="s">
        <v>249</v>
      </c>
      <c r="AU167" s="243" t="s">
        <v>81</v>
      </c>
      <c r="AV167" s="12" t="s">
        <v>81</v>
      </c>
      <c r="AW167" s="12" t="s">
        <v>33</v>
      </c>
      <c r="AX167" s="12" t="s">
        <v>72</v>
      </c>
      <c r="AY167" s="243" t="s">
        <v>236</v>
      </c>
    </row>
    <row r="168" s="1" customFormat="1" ht="16.5" customHeight="1">
      <c r="B168" s="39"/>
      <c r="C168" s="217" t="s">
        <v>394</v>
      </c>
      <c r="D168" s="217" t="s">
        <v>238</v>
      </c>
      <c r="E168" s="218" t="s">
        <v>4358</v>
      </c>
      <c r="F168" s="219" t="s">
        <v>4359</v>
      </c>
      <c r="G168" s="220" t="s">
        <v>264</v>
      </c>
      <c r="H168" s="221">
        <v>19.420000000000002</v>
      </c>
      <c r="I168" s="222"/>
      <c r="J168" s="223">
        <f>ROUND(I168*H168,2)</f>
        <v>0</v>
      </c>
      <c r="K168" s="219" t="s">
        <v>242</v>
      </c>
      <c r="L168" s="44"/>
      <c r="M168" s="224" t="s">
        <v>19</v>
      </c>
      <c r="N168" s="225" t="s">
        <v>43</v>
      </c>
      <c r="O168" s="80"/>
      <c r="P168" s="226">
        <f>O168*H168</f>
        <v>0</v>
      </c>
      <c r="Q168" s="226">
        <v>0.82326999999999995</v>
      </c>
      <c r="R168" s="226">
        <f>Q168*H168</f>
        <v>15.9879034</v>
      </c>
      <c r="S168" s="226">
        <v>0</v>
      </c>
      <c r="T168" s="227">
        <f>S168*H168</f>
        <v>0</v>
      </c>
      <c r="AR168" s="18" t="s">
        <v>243</v>
      </c>
      <c r="AT168" s="18" t="s">
        <v>238</v>
      </c>
      <c r="AU168" s="18" t="s">
        <v>81</v>
      </c>
      <c r="AY168" s="18" t="s">
        <v>236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79</v>
      </c>
      <c r="BK168" s="228">
        <f>ROUND(I168*H168,2)</f>
        <v>0</v>
      </c>
      <c r="BL168" s="18" t="s">
        <v>243</v>
      </c>
      <c r="BM168" s="18" t="s">
        <v>4360</v>
      </c>
    </row>
    <row r="169" s="1" customFormat="1">
      <c r="B169" s="39"/>
      <c r="C169" s="40"/>
      <c r="D169" s="229" t="s">
        <v>245</v>
      </c>
      <c r="E169" s="40"/>
      <c r="F169" s="230" t="s">
        <v>4361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245</v>
      </c>
      <c r="AU169" s="18" t="s">
        <v>81</v>
      </c>
    </row>
    <row r="170" s="13" customFormat="1">
      <c r="B170" s="250"/>
      <c r="C170" s="251"/>
      <c r="D170" s="229" t="s">
        <v>249</v>
      </c>
      <c r="E170" s="252" t="s">
        <v>19</v>
      </c>
      <c r="F170" s="253" t="s">
        <v>4332</v>
      </c>
      <c r="G170" s="251"/>
      <c r="H170" s="252" t="s">
        <v>19</v>
      </c>
      <c r="I170" s="254"/>
      <c r="J170" s="251"/>
      <c r="K170" s="251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249</v>
      </c>
      <c r="AU170" s="259" t="s">
        <v>81</v>
      </c>
      <c r="AV170" s="13" t="s">
        <v>79</v>
      </c>
      <c r="AW170" s="13" t="s">
        <v>33</v>
      </c>
      <c r="AX170" s="13" t="s">
        <v>72</v>
      </c>
      <c r="AY170" s="259" t="s">
        <v>236</v>
      </c>
    </row>
    <row r="171" s="12" customFormat="1">
      <c r="B171" s="233"/>
      <c r="C171" s="234"/>
      <c r="D171" s="229" t="s">
        <v>249</v>
      </c>
      <c r="E171" s="235" t="s">
        <v>19</v>
      </c>
      <c r="F171" s="236" t="s">
        <v>4362</v>
      </c>
      <c r="G171" s="234"/>
      <c r="H171" s="237">
        <v>19.420000000000002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249</v>
      </c>
      <c r="AU171" s="243" t="s">
        <v>81</v>
      </c>
      <c r="AV171" s="12" t="s">
        <v>81</v>
      </c>
      <c r="AW171" s="12" t="s">
        <v>33</v>
      </c>
      <c r="AX171" s="12" t="s">
        <v>72</v>
      </c>
      <c r="AY171" s="243" t="s">
        <v>236</v>
      </c>
    </row>
    <row r="172" s="11" customFormat="1" ht="22.8" customHeight="1">
      <c r="B172" s="201"/>
      <c r="C172" s="202"/>
      <c r="D172" s="203" t="s">
        <v>71</v>
      </c>
      <c r="E172" s="215" t="s">
        <v>329</v>
      </c>
      <c r="F172" s="215" t="s">
        <v>330</v>
      </c>
      <c r="G172" s="202"/>
      <c r="H172" s="202"/>
      <c r="I172" s="205"/>
      <c r="J172" s="216">
        <f>BK172</f>
        <v>0</v>
      </c>
      <c r="K172" s="202"/>
      <c r="L172" s="207"/>
      <c r="M172" s="208"/>
      <c r="N172" s="209"/>
      <c r="O172" s="209"/>
      <c r="P172" s="210">
        <f>SUM(P173:P174)</f>
        <v>0</v>
      </c>
      <c r="Q172" s="209"/>
      <c r="R172" s="210">
        <f>SUM(R173:R174)</f>
        <v>0</v>
      </c>
      <c r="S172" s="209"/>
      <c r="T172" s="211">
        <f>SUM(T173:T174)</f>
        <v>0</v>
      </c>
      <c r="AR172" s="212" t="s">
        <v>79</v>
      </c>
      <c r="AT172" s="213" t="s">
        <v>71</v>
      </c>
      <c r="AU172" s="213" t="s">
        <v>79</v>
      </c>
      <c r="AY172" s="212" t="s">
        <v>236</v>
      </c>
      <c r="BK172" s="214">
        <f>SUM(BK173:BK174)</f>
        <v>0</v>
      </c>
    </row>
    <row r="173" s="1" customFormat="1" ht="16.5" customHeight="1">
      <c r="B173" s="39"/>
      <c r="C173" s="217" t="s">
        <v>400</v>
      </c>
      <c r="D173" s="217" t="s">
        <v>238</v>
      </c>
      <c r="E173" s="218" t="s">
        <v>4363</v>
      </c>
      <c r="F173" s="219" t="s">
        <v>4364</v>
      </c>
      <c r="G173" s="220" t="s">
        <v>256</v>
      </c>
      <c r="H173" s="221">
        <v>29.763999999999999</v>
      </c>
      <c r="I173" s="222"/>
      <c r="J173" s="223">
        <f>ROUND(I173*H173,2)</f>
        <v>0</v>
      </c>
      <c r="K173" s="219" t="s">
        <v>242</v>
      </c>
      <c r="L173" s="44"/>
      <c r="M173" s="224" t="s">
        <v>19</v>
      </c>
      <c r="N173" s="225" t="s">
        <v>43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243</v>
      </c>
      <c r="AT173" s="18" t="s">
        <v>238</v>
      </c>
      <c r="AU173" s="18" t="s">
        <v>81</v>
      </c>
      <c r="AY173" s="18" t="s">
        <v>236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79</v>
      </c>
      <c r="BK173" s="228">
        <f>ROUND(I173*H173,2)</f>
        <v>0</v>
      </c>
      <c r="BL173" s="18" t="s">
        <v>243</v>
      </c>
      <c r="BM173" s="18" t="s">
        <v>4365</v>
      </c>
    </row>
    <row r="174" s="1" customFormat="1">
      <c r="B174" s="39"/>
      <c r="C174" s="40"/>
      <c r="D174" s="229" t="s">
        <v>245</v>
      </c>
      <c r="E174" s="40"/>
      <c r="F174" s="230" t="s">
        <v>4366</v>
      </c>
      <c r="G174" s="40"/>
      <c r="H174" s="40"/>
      <c r="I174" s="144"/>
      <c r="J174" s="40"/>
      <c r="K174" s="40"/>
      <c r="L174" s="44"/>
      <c r="M174" s="247"/>
      <c r="N174" s="248"/>
      <c r="O174" s="248"/>
      <c r="P174" s="248"/>
      <c r="Q174" s="248"/>
      <c r="R174" s="248"/>
      <c r="S174" s="248"/>
      <c r="T174" s="249"/>
      <c r="AT174" s="18" t="s">
        <v>245</v>
      </c>
      <c r="AU174" s="18" t="s">
        <v>81</v>
      </c>
    </row>
    <row r="175" s="1" customFormat="1" ht="6.96" customHeight="1">
      <c r="B175" s="58"/>
      <c r="C175" s="59"/>
      <c r="D175" s="59"/>
      <c r="E175" s="59"/>
      <c r="F175" s="59"/>
      <c r="G175" s="59"/>
      <c r="H175" s="59"/>
      <c r="I175" s="168"/>
      <c r="J175" s="59"/>
      <c r="K175" s="59"/>
      <c r="L175" s="44"/>
    </row>
  </sheetData>
  <sheetProtection sheet="1" autoFilter="0" formatColumns="0" formatRows="0" objects="1" scenarios="1" spinCount="100000" saltValue="JiSjaKiMsKObnAJTX/vBqQ5QPrfGf/51ev3BPT7zofrnG9zouUVLfRqnD3omuGBav81btGsRaKf3yEcwqOVVvw==" hashValue="AFI0I7h90/DcnUOYLLcMmxoMqGA/WfqSFgmd22yq+Mp3XvolJVydDe4aIwC4IBZuFU3irtvPipAx7dWApak+gw==" algorithmName="SHA-512" password="CC35"/>
  <autoFilter ref="C84:K17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194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4367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ROUND(J84,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ROUND((SUM(BE84:BE150)),  2)</f>
        <v>0</v>
      </c>
      <c r="I33" s="157">
        <v>0.20999999999999999</v>
      </c>
      <c r="J33" s="156">
        <f>ROUND(((SUM(BE84:BE150))*I33),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ROUND((SUM(BF84:BF150)),  2)</f>
        <v>0</v>
      </c>
      <c r="I34" s="157">
        <v>0.14999999999999999</v>
      </c>
      <c r="J34" s="156">
        <f>ROUND(((SUM(BF84:BF150))*I34),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ROUND((SUM(BG84:BG150)),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ROUND((SUM(BH84:BH150)),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ROUND((SUM(BI84:BI150)),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30 - Plochy zařízení staveniště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J84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J86</f>
        <v>0</v>
      </c>
      <c r="K61" s="122"/>
      <c r="L61" s="190"/>
    </row>
    <row r="62" s="9" customFormat="1" ht="19.92" customHeight="1">
      <c r="B62" s="185"/>
      <c r="C62" s="122"/>
      <c r="D62" s="186" t="s">
        <v>1876</v>
      </c>
      <c r="E62" s="187"/>
      <c r="F62" s="187"/>
      <c r="G62" s="187"/>
      <c r="H62" s="187"/>
      <c r="I62" s="188"/>
      <c r="J62" s="189">
        <f>J123</f>
        <v>0</v>
      </c>
      <c r="K62" s="122"/>
      <c r="L62" s="190"/>
    </row>
    <row r="63" s="9" customFormat="1" ht="19.92" customHeight="1">
      <c r="B63" s="185"/>
      <c r="C63" s="122"/>
      <c r="D63" s="186" t="s">
        <v>2091</v>
      </c>
      <c r="E63" s="187"/>
      <c r="F63" s="187"/>
      <c r="G63" s="187"/>
      <c r="H63" s="187"/>
      <c r="I63" s="188"/>
      <c r="J63" s="189">
        <f>J133</f>
        <v>0</v>
      </c>
      <c r="K63" s="122"/>
      <c r="L63" s="190"/>
    </row>
    <row r="64" s="9" customFormat="1" ht="19.92" customHeight="1">
      <c r="B64" s="185"/>
      <c r="C64" s="122"/>
      <c r="D64" s="186" t="s">
        <v>339</v>
      </c>
      <c r="E64" s="187"/>
      <c r="F64" s="187"/>
      <c r="G64" s="187"/>
      <c r="H64" s="187"/>
      <c r="I64" s="188"/>
      <c r="J64" s="189">
        <f>J138</f>
        <v>0</v>
      </c>
      <c r="K64" s="122"/>
      <c r="L64" s="190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44"/>
      <c r="J65" s="40"/>
      <c r="K65" s="40"/>
      <c r="L65" s="44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8"/>
      <c r="J66" s="59"/>
      <c r="K66" s="59"/>
      <c r="L66" s="44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1"/>
      <c r="J70" s="61"/>
      <c r="K70" s="61"/>
      <c r="L70" s="44"/>
    </row>
    <row r="71" s="1" customFormat="1" ht="24.96" customHeight="1">
      <c r="B71" s="39"/>
      <c r="C71" s="24" t="s">
        <v>221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172" t="str">
        <f>E7</f>
        <v>Horoměřická S 071 - most, Praha 6, č. akce 999615</v>
      </c>
      <c r="F74" s="33"/>
      <c r="G74" s="33"/>
      <c r="H74" s="33"/>
      <c r="I74" s="144"/>
      <c r="J74" s="40"/>
      <c r="K74" s="40"/>
      <c r="L74" s="44"/>
    </row>
    <row r="75" s="1" customFormat="1" ht="12" customHeight="1">
      <c r="B75" s="39"/>
      <c r="C75" s="33" t="s">
        <v>211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65" t="str">
        <f>E9</f>
        <v>SO 30 - Plochy zařízení staveniště</v>
      </c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ul. Horoměřická / Pod Habrovkou</v>
      </c>
      <c r="G78" s="40"/>
      <c r="H78" s="40"/>
      <c r="I78" s="146" t="s">
        <v>23</v>
      </c>
      <c r="J78" s="68" t="str">
        <f>IF(J12="","",J12)</f>
        <v>28. 1. 2019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3.65" customHeight="1">
      <c r="B80" s="39"/>
      <c r="C80" s="33" t="s">
        <v>25</v>
      </c>
      <c r="D80" s="40"/>
      <c r="E80" s="40"/>
      <c r="F80" s="28" t="str">
        <f>E15</f>
        <v>TSK hl.m. Prahy, a.s.</v>
      </c>
      <c r="G80" s="40"/>
      <c r="H80" s="40"/>
      <c r="I80" s="146" t="s">
        <v>31</v>
      </c>
      <c r="J80" s="37" t="str">
        <f>E21</f>
        <v>AGA Letiště, spol. s r.o.</v>
      </c>
      <c r="K80" s="40"/>
      <c r="L80" s="44"/>
    </row>
    <row r="81" s="1" customFormat="1" ht="13.65" customHeight="1">
      <c r="B81" s="39"/>
      <c r="C81" s="33" t="s">
        <v>29</v>
      </c>
      <c r="D81" s="40"/>
      <c r="E81" s="40"/>
      <c r="F81" s="28" t="str">
        <f>IF(E18="","",E18)</f>
        <v>Vyplň údaj</v>
      </c>
      <c r="G81" s="40"/>
      <c r="H81" s="40"/>
      <c r="I81" s="146" t="s">
        <v>34</v>
      </c>
      <c r="J81" s="37" t="str">
        <f>E24</f>
        <v xml:space="preserve"> 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0" customFormat="1" ht="29.28" customHeight="1">
      <c r="B83" s="191"/>
      <c r="C83" s="192" t="s">
        <v>222</v>
      </c>
      <c r="D83" s="193" t="s">
        <v>57</v>
      </c>
      <c r="E83" s="193" t="s">
        <v>53</v>
      </c>
      <c r="F83" s="193" t="s">
        <v>54</v>
      </c>
      <c r="G83" s="193" t="s">
        <v>223</v>
      </c>
      <c r="H83" s="193" t="s">
        <v>224</v>
      </c>
      <c r="I83" s="194" t="s">
        <v>225</v>
      </c>
      <c r="J83" s="193" t="s">
        <v>217</v>
      </c>
      <c r="K83" s="195" t="s">
        <v>226</v>
      </c>
      <c r="L83" s="196"/>
      <c r="M83" s="88" t="s">
        <v>19</v>
      </c>
      <c r="N83" s="89" t="s">
        <v>42</v>
      </c>
      <c r="O83" s="89" t="s">
        <v>227</v>
      </c>
      <c r="P83" s="89" t="s">
        <v>228</v>
      </c>
      <c r="Q83" s="89" t="s">
        <v>229</v>
      </c>
      <c r="R83" s="89" t="s">
        <v>230</v>
      </c>
      <c r="S83" s="89" t="s">
        <v>231</v>
      </c>
      <c r="T83" s="90" t="s">
        <v>232</v>
      </c>
    </row>
    <row r="84" s="1" customFormat="1" ht="22.8" customHeight="1">
      <c r="B84" s="39"/>
      <c r="C84" s="95" t="s">
        <v>233</v>
      </c>
      <c r="D84" s="40"/>
      <c r="E84" s="40"/>
      <c r="F84" s="40"/>
      <c r="G84" s="40"/>
      <c r="H84" s="40"/>
      <c r="I84" s="144"/>
      <c r="J84" s="197">
        <f>BK84</f>
        <v>0</v>
      </c>
      <c r="K84" s="40"/>
      <c r="L84" s="44"/>
      <c r="M84" s="91"/>
      <c r="N84" s="92"/>
      <c r="O84" s="92"/>
      <c r="P84" s="198">
        <f>P85</f>
        <v>0</v>
      </c>
      <c r="Q84" s="92"/>
      <c r="R84" s="198">
        <f>R85</f>
        <v>197.19550000000001</v>
      </c>
      <c r="S84" s="92"/>
      <c r="T84" s="199">
        <f>T85</f>
        <v>110</v>
      </c>
      <c r="AT84" s="18" t="s">
        <v>71</v>
      </c>
      <c r="AU84" s="18" t="s">
        <v>218</v>
      </c>
      <c r="BK84" s="200">
        <f>BK85</f>
        <v>0</v>
      </c>
    </row>
    <row r="85" s="11" customFormat="1" ht="25.92" customHeight="1">
      <c r="B85" s="201"/>
      <c r="C85" s="202"/>
      <c r="D85" s="203" t="s">
        <v>71</v>
      </c>
      <c r="E85" s="204" t="s">
        <v>234</v>
      </c>
      <c r="F85" s="204" t="s">
        <v>235</v>
      </c>
      <c r="G85" s="202"/>
      <c r="H85" s="202"/>
      <c r="I85" s="205"/>
      <c r="J85" s="206">
        <f>BK85</f>
        <v>0</v>
      </c>
      <c r="K85" s="202"/>
      <c r="L85" s="207"/>
      <c r="M85" s="208"/>
      <c r="N85" s="209"/>
      <c r="O85" s="209"/>
      <c r="P85" s="210">
        <f>P86+P123+P133+P138</f>
        <v>0</v>
      </c>
      <c r="Q85" s="209"/>
      <c r="R85" s="210">
        <f>R86+R123+R133+R138</f>
        <v>197.19550000000001</v>
      </c>
      <c r="S85" s="209"/>
      <c r="T85" s="211">
        <f>T86+T123+T133+T138</f>
        <v>110</v>
      </c>
      <c r="AR85" s="212" t="s">
        <v>79</v>
      </c>
      <c r="AT85" s="213" t="s">
        <v>71</v>
      </c>
      <c r="AU85" s="213" t="s">
        <v>72</v>
      </c>
      <c r="AY85" s="212" t="s">
        <v>236</v>
      </c>
      <c r="BK85" s="214">
        <f>BK86+BK123+BK133+BK138</f>
        <v>0</v>
      </c>
    </row>
    <row r="86" s="11" customFormat="1" ht="22.8" customHeight="1">
      <c r="B86" s="201"/>
      <c r="C86" s="202"/>
      <c r="D86" s="203" t="s">
        <v>71</v>
      </c>
      <c r="E86" s="215" t="s">
        <v>79</v>
      </c>
      <c r="F86" s="215" t="s">
        <v>237</v>
      </c>
      <c r="G86" s="202"/>
      <c r="H86" s="202"/>
      <c r="I86" s="205"/>
      <c r="J86" s="216">
        <f>BK86</f>
        <v>0</v>
      </c>
      <c r="K86" s="202"/>
      <c r="L86" s="207"/>
      <c r="M86" s="208"/>
      <c r="N86" s="209"/>
      <c r="O86" s="209"/>
      <c r="P86" s="210">
        <f>SUM(P87:P122)</f>
        <v>0</v>
      </c>
      <c r="Q86" s="209"/>
      <c r="R86" s="210">
        <f>SUM(R87:R122)</f>
        <v>0.62895000000000001</v>
      </c>
      <c r="S86" s="209"/>
      <c r="T86" s="211">
        <f>SUM(T87:T122)</f>
        <v>110</v>
      </c>
      <c r="AR86" s="212" t="s">
        <v>79</v>
      </c>
      <c r="AT86" s="213" t="s">
        <v>71</v>
      </c>
      <c r="AU86" s="213" t="s">
        <v>79</v>
      </c>
      <c r="AY86" s="212" t="s">
        <v>236</v>
      </c>
      <c r="BK86" s="214">
        <f>SUM(BK87:BK122)</f>
        <v>0</v>
      </c>
    </row>
    <row r="87" s="1" customFormat="1" ht="16.5" customHeight="1">
      <c r="B87" s="39"/>
      <c r="C87" s="217" t="s">
        <v>79</v>
      </c>
      <c r="D87" s="217" t="s">
        <v>238</v>
      </c>
      <c r="E87" s="218" t="s">
        <v>2096</v>
      </c>
      <c r="F87" s="219" t="s">
        <v>2097</v>
      </c>
      <c r="G87" s="220" t="s">
        <v>264</v>
      </c>
      <c r="H87" s="221">
        <v>200</v>
      </c>
      <c r="I87" s="222"/>
      <c r="J87" s="223">
        <f>ROUND(I87*H87,2)</f>
        <v>0</v>
      </c>
      <c r="K87" s="219" t="s">
        <v>242</v>
      </c>
      <c r="L87" s="44"/>
      <c r="M87" s="224" t="s">
        <v>19</v>
      </c>
      <c r="N87" s="225" t="s">
        <v>43</v>
      </c>
      <c r="O87" s="80"/>
      <c r="P87" s="226">
        <f>O87*H87</f>
        <v>0</v>
      </c>
      <c r="Q87" s="226">
        <v>0</v>
      </c>
      <c r="R87" s="226">
        <f>Q87*H87</f>
        <v>0</v>
      </c>
      <c r="S87" s="226">
        <v>0.35499999999999998</v>
      </c>
      <c r="T87" s="227">
        <f>S87*H87</f>
        <v>71</v>
      </c>
      <c r="AR87" s="18" t="s">
        <v>243</v>
      </c>
      <c r="AT87" s="18" t="s">
        <v>238</v>
      </c>
      <c r="AU87" s="18" t="s">
        <v>81</v>
      </c>
      <c r="AY87" s="18" t="s">
        <v>236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8" t="s">
        <v>79</v>
      </c>
      <c r="BK87" s="228">
        <f>ROUND(I87*H87,2)</f>
        <v>0</v>
      </c>
      <c r="BL87" s="18" t="s">
        <v>243</v>
      </c>
      <c r="BM87" s="18" t="s">
        <v>4368</v>
      </c>
    </row>
    <row r="88" s="1" customFormat="1">
      <c r="B88" s="39"/>
      <c r="C88" s="40"/>
      <c r="D88" s="229" t="s">
        <v>245</v>
      </c>
      <c r="E88" s="40"/>
      <c r="F88" s="230" t="s">
        <v>2099</v>
      </c>
      <c r="G88" s="40"/>
      <c r="H88" s="40"/>
      <c r="I88" s="144"/>
      <c r="J88" s="40"/>
      <c r="K88" s="40"/>
      <c r="L88" s="44"/>
      <c r="M88" s="231"/>
      <c r="N88" s="80"/>
      <c r="O88" s="80"/>
      <c r="P88" s="80"/>
      <c r="Q88" s="80"/>
      <c r="R88" s="80"/>
      <c r="S88" s="80"/>
      <c r="T88" s="81"/>
      <c r="AT88" s="18" t="s">
        <v>245</v>
      </c>
      <c r="AU88" s="18" t="s">
        <v>81</v>
      </c>
    </row>
    <row r="89" s="12" customFormat="1">
      <c r="B89" s="233"/>
      <c r="C89" s="234"/>
      <c r="D89" s="229" t="s">
        <v>249</v>
      </c>
      <c r="E89" s="235" t="s">
        <v>19</v>
      </c>
      <c r="F89" s="236" t="s">
        <v>4369</v>
      </c>
      <c r="G89" s="234"/>
      <c r="H89" s="237">
        <v>200</v>
      </c>
      <c r="I89" s="238"/>
      <c r="J89" s="234"/>
      <c r="K89" s="234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249</v>
      </c>
      <c r="AU89" s="243" t="s">
        <v>81</v>
      </c>
      <c r="AV89" s="12" t="s">
        <v>81</v>
      </c>
      <c r="AW89" s="12" t="s">
        <v>33</v>
      </c>
      <c r="AX89" s="12" t="s">
        <v>72</v>
      </c>
      <c r="AY89" s="243" t="s">
        <v>236</v>
      </c>
    </row>
    <row r="90" s="1" customFormat="1" ht="16.5" customHeight="1">
      <c r="B90" s="39"/>
      <c r="C90" s="217" t="s">
        <v>81</v>
      </c>
      <c r="D90" s="217" t="s">
        <v>238</v>
      </c>
      <c r="E90" s="218" t="s">
        <v>4370</v>
      </c>
      <c r="F90" s="219" t="s">
        <v>4371</v>
      </c>
      <c r="G90" s="220" t="s">
        <v>241</v>
      </c>
      <c r="H90" s="221">
        <v>30</v>
      </c>
      <c r="I90" s="222"/>
      <c r="J90" s="223">
        <f>ROUND(I90*H90,2)</f>
        <v>0</v>
      </c>
      <c r="K90" s="219" t="s">
        <v>242</v>
      </c>
      <c r="L90" s="44"/>
      <c r="M90" s="224" t="s">
        <v>19</v>
      </c>
      <c r="N90" s="225" t="s">
        <v>43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1.3</v>
      </c>
      <c r="T90" s="227">
        <f>S90*H90</f>
        <v>39</v>
      </c>
      <c r="AR90" s="18" t="s">
        <v>243</v>
      </c>
      <c r="AT90" s="18" t="s">
        <v>238</v>
      </c>
      <c r="AU90" s="18" t="s">
        <v>81</v>
      </c>
      <c r="AY90" s="18" t="s">
        <v>236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79</v>
      </c>
      <c r="BK90" s="228">
        <f>ROUND(I90*H90,2)</f>
        <v>0</v>
      </c>
      <c r="BL90" s="18" t="s">
        <v>243</v>
      </c>
      <c r="BM90" s="18" t="s">
        <v>4372</v>
      </c>
    </row>
    <row r="91" s="1" customFormat="1">
      <c r="B91" s="39"/>
      <c r="C91" s="40"/>
      <c r="D91" s="229" t="s">
        <v>245</v>
      </c>
      <c r="E91" s="40"/>
      <c r="F91" s="230" t="s">
        <v>4373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245</v>
      </c>
      <c r="AU91" s="18" t="s">
        <v>81</v>
      </c>
    </row>
    <row r="92" s="12" customFormat="1">
      <c r="B92" s="233"/>
      <c r="C92" s="234"/>
      <c r="D92" s="229" t="s">
        <v>249</v>
      </c>
      <c r="E92" s="235" t="s">
        <v>19</v>
      </c>
      <c r="F92" s="236" t="s">
        <v>4374</v>
      </c>
      <c r="G92" s="234"/>
      <c r="H92" s="237">
        <v>30</v>
      </c>
      <c r="I92" s="238"/>
      <c r="J92" s="234"/>
      <c r="K92" s="234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249</v>
      </c>
      <c r="AU92" s="243" t="s">
        <v>81</v>
      </c>
      <c r="AV92" s="12" t="s">
        <v>81</v>
      </c>
      <c r="AW92" s="12" t="s">
        <v>33</v>
      </c>
      <c r="AX92" s="12" t="s">
        <v>72</v>
      </c>
      <c r="AY92" s="243" t="s">
        <v>236</v>
      </c>
    </row>
    <row r="93" s="1" customFormat="1" ht="16.5" customHeight="1">
      <c r="B93" s="39"/>
      <c r="C93" s="217" t="s">
        <v>101</v>
      </c>
      <c r="D93" s="217" t="s">
        <v>238</v>
      </c>
      <c r="E93" s="218" t="s">
        <v>4375</v>
      </c>
      <c r="F93" s="219" t="s">
        <v>4376</v>
      </c>
      <c r="G93" s="220" t="s">
        <v>318</v>
      </c>
      <c r="H93" s="221">
        <v>35</v>
      </c>
      <c r="I93" s="222"/>
      <c r="J93" s="223">
        <f>ROUND(I93*H93,2)</f>
        <v>0</v>
      </c>
      <c r="K93" s="219" t="s">
        <v>242</v>
      </c>
      <c r="L93" s="44"/>
      <c r="M93" s="224" t="s">
        <v>19</v>
      </c>
      <c r="N93" s="225" t="s">
        <v>43</v>
      </c>
      <c r="O93" s="80"/>
      <c r="P93" s="226">
        <f>O93*H93</f>
        <v>0</v>
      </c>
      <c r="Q93" s="226">
        <v>0.01797</v>
      </c>
      <c r="R93" s="226">
        <f>Q93*H93</f>
        <v>0.62895000000000001</v>
      </c>
      <c r="S93" s="226">
        <v>0</v>
      </c>
      <c r="T93" s="227">
        <f>S93*H93</f>
        <v>0</v>
      </c>
      <c r="AR93" s="18" t="s">
        <v>243</v>
      </c>
      <c r="AT93" s="18" t="s">
        <v>238</v>
      </c>
      <c r="AU93" s="18" t="s">
        <v>81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243</v>
      </c>
      <c r="BM93" s="18" t="s">
        <v>4377</v>
      </c>
    </row>
    <row r="94" s="1" customFormat="1">
      <c r="B94" s="39"/>
      <c r="C94" s="40"/>
      <c r="D94" s="229" t="s">
        <v>245</v>
      </c>
      <c r="E94" s="40"/>
      <c r="F94" s="230" t="s">
        <v>4378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81</v>
      </c>
    </row>
    <row r="95" s="1" customFormat="1">
      <c r="B95" s="39"/>
      <c r="C95" s="40"/>
      <c r="D95" s="229" t="s">
        <v>247</v>
      </c>
      <c r="E95" s="40"/>
      <c r="F95" s="232" t="s">
        <v>4379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247</v>
      </c>
      <c r="AU95" s="18" t="s">
        <v>81</v>
      </c>
    </row>
    <row r="96" s="12" customFormat="1">
      <c r="B96" s="233"/>
      <c r="C96" s="234"/>
      <c r="D96" s="229" t="s">
        <v>249</v>
      </c>
      <c r="E96" s="235" t="s">
        <v>19</v>
      </c>
      <c r="F96" s="236" t="s">
        <v>4380</v>
      </c>
      <c r="G96" s="234"/>
      <c r="H96" s="237">
        <v>35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249</v>
      </c>
      <c r="AU96" s="243" t="s">
        <v>81</v>
      </c>
      <c r="AV96" s="12" t="s">
        <v>81</v>
      </c>
      <c r="AW96" s="12" t="s">
        <v>33</v>
      </c>
      <c r="AX96" s="12" t="s">
        <v>72</v>
      </c>
      <c r="AY96" s="243" t="s">
        <v>236</v>
      </c>
    </row>
    <row r="97" s="1" customFormat="1" ht="16.5" customHeight="1">
      <c r="B97" s="39"/>
      <c r="C97" s="217" t="s">
        <v>243</v>
      </c>
      <c r="D97" s="217" t="s">
        <v>238</v>
      </c>
      <c r="E97" s="218" t="s">
        <v>4381</v>
      </c>
      <c r="F97" s="219" t="s">
        <v>4382</v>
      </c>
      <c r="G97" s="220" t="s">
        <v>844</v>
      </c>
      <c r="H97" s="221">
        <v>5040</v>
      </c>
      <c r="I97" s="222"/>
      <c r="J97" s="223">
        <f>ROUND(I97*H97,2)</f>
        <v>0</v>
      </c>
      <c r="K97" s="219" t="s">
        <v>242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243</v>
      </c>
      <c r="AT97" s="18" t="s">
        <v>238</v>
      </c>
      <c r="AU97" s="18" t="s">
        <v>81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243</v>
      </c>
      <c r="BM97" s="18" t="s">
        <v>4383</v>
      </c>
    </row>
    <row r="98" s="1" customFormat="1">
      <c r="B98" s="39"/>
      <c r="C98" s="40"/>
      <c r="D98" s="229" t="s">
        <v>245</v>
      </c>
      <c r="E98" s="40"/>
      <c r="F98" s="230" t="s">
        <v>4384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81</v>
      </c>
    </row>
    <row r="99" s="12" customFormat="1">
      <c r="B99" s="233"/>
      <c r="C99" s="234"/>
      <c r="D99" s="229" t="s">
        <v>249</v>
      </c>
      <c r="E99" s="235" t="s">
        <v>19</v>
      </c>
      <c r="F99" s="236" t="s">
        <v>4385</v>
      </c>
      <c r="G99" s="234"/>
      <c r="H99" s="237">
        <v>5040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249</v>
      </c>
      <c r="AU99" s="243" t="s">
        <v>81</v>
      </c>
      <c r="AV99" s="12" t="s">
        <v>81</v>
      </c>
      <c r="AW99" s="12" t="s">
        <v>33</v>
      </c>
      <c r="AX99" s="12" t="s">
        <v>72</v>
      </c>
      <c r="AY99" s="243" t="s">
        <v>236</v>
      </c>
    </row>
    <row r="100" s="1" customFormat="1" ht="16.5" customHeight="1">
      <c r="B100" s="39"/>
      <c r="C100" s="217" t="s">
        <v>286</v>
      </c>
      <c r="D100" s="217" t="s">
        <v>238</v>
      </c>
      <c r="E100" s="218" t="s">
        <v>3600</v>
      </c>
      <c r="F100" s="219" t="s">
        <v>3601</v>
      </c>
      <c r="G100" s="220" t="s">
        <v>241</v>
      </c>
      <c r="H100" s="221">
        <v>73</v>
      </c>
      <c r="I100" s="222"/>
      <c r="J100" s="223">
        <f>ROUND(I100*H100,2)</f>
        <v>0</v>
      </c>
      <c r="K100" s="219" t="s">
        <v>242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4386</v>
      </c>
    </row>
    <row r="101" s="1" customFormat="1">
      <c r="B101" s="39"/>
      <c r="C101" s="40"/>
      <c r="D101" s="229" t="s">
        <v>245</v>
      </c>
      <c r="E101" s="40"/>
      <c r="F101" s="230" t="s">
        <v>3603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>
      <c r="B102" s="39"/>
      <c r="C102" s="40"/>
      <c r="D102" s="229" t="s">
        <v>247</v>
      </c>
      <c r="E102" s="40"/>
      <c r="F102" s="232" t="s">
        <v>3604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247</v>
      </c>
      <c r="AU102" s="18" t="s">
        <v>81</v>
      </c>
    </row>
    <row r="103" s="12" customFormat="1">
      <c r="B103" s="233"/>
      <c r="C103" s="234"/>
      <c r="D103" s="229" t="s">
        <v>249</v>
      </c>
      <c r="E103" s="235" t="s">
        <v>19</v>
      </c>
      <c r="F103" s="236" t="s">
        <v>4387</v>
      </c>
      <c r="G103" s="234"/>
      <c r="H103" s="237">
        <v>73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249</v>
      </c>
      <c r="AU103" s="243" t="s">
        <v>81</v>
      </c>
      <c r="AV103" s="12" t="s">
        <v>81</v>
      </c>
      <c r="AW103" s="12" t="s">
        <v>33</v>
      </c>
      <c r="AX103" s="12" t="s">
        <v>72</v>
      </c>
      <c r="AY103" s="243" t="s">
        <v>236</v>
      </c>
    </row>
    <row r="104" s="1" customFormat="1" ht="16.5" customHeight="1">
      <c r="B104" s="39"/>
      <c r="C104" s="217" t="s">
        <v>292</v>
      </c>
      <c r="D104" s="217" t="s">
        <v>238</v>
      </c>
      <c r="E104" s="218" t="s">
        <v>3612</v>
      </c>
      <c r="F104" s="219" t="s">
        <v>3613</v>
      </c>
      <c r="G104" s="220" t="s">
        <v>241</v>
      </c>
      <c r="H104" s="221">
        <v>36.5</v>
      </c>
      <c r="I104" s="222"/>
      <c r="J104" s="223">
        <f>ROUND(I104*H104,2)</f>
        <v>0</v>
      </c>
      <c r="K104" s="219" t="s">
        <v>242</v>
      </c>
      <c r="L104" s="44"/>
      <c r="M104" s="224" t="s">
        <v>19</v>
      </c>
      <c r="N104" s="225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243</v>
      </c>
      <c r="AT104" s="18" t="s">
        <v>238</v>
      </c>
      <c r="AU104" s="18" t="s">
        <v>81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243</v>
      </c>
      <c r="BM104" s="18" t="s">
        <v>4388</v>
      </c>
    </row>
    <row r="105" s="1" customFormat="1">
      <c r="B105" s="39"/>
      <c r="C105" s="40"/>
      <c r="D105" s="229" t="s">
        <v>245</v>
      </c>
      <c r="E105" s="40"/>
      <c r="F105" s="230" t="s">
        <v>3615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81</v>
      </c>
    </row>
    <row r="106" s="13" customFormat="1">
      <c r="B106" s="250"/>
      <c r="C106" s="251"/>
      <c r="D106" s="229" t="s">
        <v>249</v>
      </c>
      <c r="E106" s="252" t="s">
        <v>19</v>
      </c>
      <c r="F106" s="253" t="s">
        <v>1821</v>
      </c>
      <c r="G106" s="251"/>
      <c r="H106" s="252" t="s">
        <v>19</v>
      </c>
      <c r="I106" s="254"/>
      <c r="J106" s="251"/>
      <c r="K106" s="251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249</v>
      </c>
      <c r="AU106" s="259" t="s">
        <v>81</v>
      </c>
      <c r="AV106" s="13" t="s">
        <v>79</v>
      </c>
      <c r="AW106" s="13" t="s">
        <v>33</v>
      </c>
      <c r="AX106" s="13" t="s">
        <v>72</v>
      </c>
      <c r="AY106" s="259" t="s">
        <v>236</v>
      </c>
    </row>
    <row r="107" s="12" customFormat="1">
      <c r="B107" s="233"/>
      <c r="C107" s="234"/>
      <c r="D107" s="229" t="s">
        <v>249</v>
      </c>
      <c r="E107" s="235" t="s">
        <v>19</v>
      </c>
      <c r="F107" s="236" t="s">
        <v>4387</v>
      </c>
      <c r="G107" s="234"/>
      <c r="H107" s="237">
        <v>73</v>
      </c>
      <c r="I107" s="238"/>
      <c r="J107" s="234"/>
      <c r="K107" s="234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249</v>
      </c>
      <c r="AU107" s="243" t="s">
        <v>81</v>
      </c>
      <c r="AV107" s="12" t="s">
        <v>81</v>
      </c>
      <c r="AW107" s="12" t="s">
        <v>33</v>
      </c>
      <c r="AX107" s="12" t="s">
        <v>72</v>
      </c>
      <c r="AY107" s="243" t="s">
        <v>236</v>
      </c>
    </row>
    <row r="108" s="12" customFormat="1">
      <c r="B108" s="233"/>
      <c r="C108" s="234"/>
      <c r="D108" s="229" t="s">
        <v>249</v>
      </c>
      <c r="E108" s="234"/>
      <c r="F108" s="236" t="s">
        <v>4389</v>
      </c>
      <c r="G108" s="234"/>
      <c r="H108" s="237">
        <v>36.5</v>
      </c>
      <c r="I108" s="238"/>
      <c r="J108" s="234"/>
      <c r="K108" s="234"/>
      <c r="L108" s="239"/>
      <c r="M108" s="240"/>
      <c r="N108" s="241"/>
      <c r="O108" s="241"/>
      <c r="P108" s="241"/>
      <c r="Q108" s="241"/>
      <c r="R108" s="241"/>
      <c r="S108" s="241"/>
      <c r="T108" s="242"/>
      <c r="AT108" s="243" t="s">
        <v>249</v>
      </c>
      <c r="AU108" s="243" t="s">
        <v>81</v>
      </c>
      <c r="AV108" s="12" t="s">
        <v>81</v>
      </c>
      <c r="AW108" s="12" t="s">
        <v>4</v>
      </c>
      <c r="AX108" s="12" t="s">
        <v>79</v>
      </c>
      <c r="AY108" s="243" t="s">
        <v>236</v>
      </c>
    </row>
    <row r="109" s="1" customFormat="1" ht="22.5" customHeight="1">
      <c r="B109" s="39"/>
      <c r="C109" s="217" t="s">
        <v>300</v>
      </c>
      <c r="D109" s="217" t="s">
        <v>238</v>
      </c>
      <c r="E109" s="218" t="s">
        <v>3626</v>
      </c>
      <c r="F109" s="219" t="s">
        <v>3627</v>
      </c>
      <c r="G109" s="220" t="s">
        <v>241</v>
      </c>
      <c r="H109" s="221">
        <v>146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243</v>
      </c>
      <c r="AT109" s="18" t="s">
        <v>238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243</v>
      </c>
      <c r="BM109" s="18" t="s">
        <v>4390</v>
      </c>
    </row>
    <row r="110" s="1" customFormat="1">
      <c r="B110" s="39"/>
      <c r="C110" s="40"/>
      <c r="D110" s="229" t="s">
        <v>245</v>
      </c>
      <c r="E110" s="40"/>
      <c r="F110" s="230" t="s">
        <v>3627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>
      <c r="B111" s="39"/>
      <c r="C111" s="40"/>
      <c r="D111" s="229" t="s">
        <v>247</v>
      </c>
      <c r="E111" s="40"/>
      <c r="F111" s="232" t="s">
        <v>4391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247</v>
      </c>
      <c r="AU111" s="18" t="s">
        <v>81</v>
      </c>
    </row>
    <row r="112" s="12" customFormat="1">
      <c r="B112" s="233"/>
      <c r="C112" s="234"/>
      <c r="D112" s="229" t="s">
        <v>249</v>
      </c>
      <c r="E112" s="235" t="s">
        <v>19</v>
      </c>
      <c r="F112" s="236" t="s">
        <v>4392</v>
      </c>
      <c r="G112" s="234"/>
      <c r="H112" s="237">
        <v>73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249</v>
      </c>
      <c r="AU112" s="243" t="s">
        <v>81</v>
      </c>
      <c r="AV112" s="12" t="s">
        <v>81</v>
      </c>
      <c r="AW112" s="12" t="s">
        <v>33</v>
      </c>
      <c r="AX112" s="12" t="s">
        <v>72</v>
      </c>
      <c r="AY112" s="243" t="s">
        <v>236</v>
      </c>
    </row>
    <row r="113" s="12" customFormat="1">
      <c r="B113" s="233"/>
      <c r="C113" s="234"/>
      <c r="D113" s="229" t="s">
        <v>249</v>
      </c>
      <c r="E113" s="235" t="s">
        <v>19</v>
      </c>
      <c r="F113" s="236" t="s">
        <v>4393</v>
      </c>
      <c r="G113" s="234"/>
      <c r="H113" s="237">
        <v>73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249</v>
      </c>
      <c r="AU113" s="243" t="s">
        <v>81</v>
      </c>
      <c r="AV113" s="12" t="s">
        <v>81</v>
      </c>
      <c r="AW113" s="12" t="s">
        <v>33</v>
      </c>
      <c r="AX113" s="12" t="s">
        <v>72</v>
      </c>
      <c r="AY113" s="243" t="s">
        <v>236</v>
      </c>
    </row>
    <row r="114" s="1" customFormat="1" ht="16.5" customHeight="1">
      <c r="B114" s="39"/>
      <c r="C114" s="217" t="s">
        <v>305</v>
      </c>
      <c r="D114" s="217" t="s">
        <v>238</v>
      </c>
      <c r="E114" s="218" t="s">
        <v>1841</v>
      </c>
      <c r="F114" s="219" t="s">
        <v>1842</v>
      </c>
      <c r="G114" s="220" t="s">
        <v>241</v>
      </c>
      <c r="H114" s="221">
        <v>73</v>
      </c>
      <c r="I114" s="222"/>
      <c r="J114" s="223">
        <f>ROUND(I114*H114,2)</f>
        <v>0</v>
      </c>
      <c r="K114" s="219" t="s">
        <v>242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243</v>
      </c>
      <c r="AT114" s="18" t="s">
        <v>238</v>
      </c>
      <c r="AU114" s="18" t="s">
        <v>81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4394</v>
      </c>
    </row>
    <row r="115" s="1" customFormat="1">
      <c r="B115" s="39"/>
      <c r="C115" s="40"/>
      <c r="D115" s="229" t="s">
        <v>245</v>
      </c>
      <c r="E115" s="40"/>
      <c r="F115" s="230" t="s">
        <v>1844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81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4393</v>
      </c>
      <c r="G116" s="234"/>
      <c r="H116" s="237">
        <v>73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" customFormat="1" ht="16.5" customHeight="1">
      <c r="B117" s="39"/>
      <c r="C117" s="217" t="s">
        <v>310</v>
      </c>
      <c r="D117" s="217" t="s">
        <v>238</v>
      </c>
      <c r="E117" s="218" t="s">
        <v>3638</v>
      </c>
      <c r="F117" s="219" t="s">
        <v>3639</v>
      </c>
      <c r="G117" s="220" t="s">
        <v>241</v>
      </c>
      <c r="H117" s="221">
        <v>73</v>
      </c>
      <c r="I117" s="222"/>
      <c r="J117" s="223">
        <f>ROUND(I117*H117,2)</f>
        <v>0</v>
      </c>
      <c r="K117" s="219" t="s">
        <v>242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243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243</v>
      </c>
      <c r="BM117" s="18" t="s">
        <v>4395</v>
      </c>
    </row>
    <row r="118" s="1" customFormat="1">
      <c r="B118" s="39"/>
      <c r="C118" s="40"/>
      <c r="D118" s="229" t="s">
        <v>245</v>
      </c>
      <c r="E118" s="40"/>
      <c r="F118" s="230" t="s">
        <v>3641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4393</v>
      </c>
      <c r="G119" s="234"/>
      <c r="H119" s="237">
        <v>73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" customFormat="1" ht="16.5" customHeight="1">
      <c r="B120" s="39"/>
      <c r="C120" s="217" t="s">
        <v>315</v>
      </c>
      <c r="D120" s="217" t="s">
        <v>238</v>
      </c>
      <c r="E120" s="218" t="s">
        <v>3665</v>
      </c>
      <c r="F120" s="219" t="s">
        <v>3666</v>
      </c>
      <c r="G120" s="220" t="s">
        <v>264</v>
      </c>
      <c r="H120" s="221">
        <v>200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43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243</v>
      </c>
      <c r="AT120" s="18" t="s">
        <v>238</v>
      </c>
      <c r="AU120" s="18" t="s">
        <v>81</v>
      </c>
      <c r="AY120" s="18" t="s">
        <v>236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79</v>
      </c>
      <c r="BK120" s="228">
        <f>ROUND(I120*H120,2)</f>
        <v>0</v>
      </c>
      <c r="BL120" s="18" t="s">
        <v>243</v>
      </c>
      <c r="BM120" s="18" t="s">
        <v>4396</v>
      </c>
    </row>
    <row r="121" s="1" customFormat="1">
      <c r="B121" s="39"/>
      <c r="C121" s="40"/>
      <c r="D121" s="229" t="s">
        <v>245</v>
      </c>
      <c r="E121" s="40"/>
      <c r="F121" s="230" t="s">
        <v>3668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245</v>
      </c>
      <c r="AU121" s="18" t="s">
        <v>81</v>
      </c>
    </row>
    <row r="122" s="12" customFormat="1">
      <c r="B122" s="233"/>
      <c r="C122" s="234"/>
      <c r="D122" s="229" t="s">
        <v>249</v>
      </c>
      <c r="E122" s="235" t="s">
        <v>19</v>
      </c>
      <c r="F122" s="236" t="s">
        <v>4397</v>
      </c>
      <c r="G122" s="234"/>
      <c r="H122" s="237">
        <v>200</v>
      </c>
      <c r="I122" s="238"/>
      <c r="J122" s="234"/>
      <c r="K122" s="234"/>
      <c r="L122" s="239"/>
      <c r="M122" s="240"/>
      <c r="N122" s="241"/>
      <c r="O122" s="241"/>
      <c r="P122" s="241"/>
      <c r="Q122" s="241"/>
      <c r="R122" s="241"/>
      <c r="S122" s="241"/>
      <c r="T122" s="242"/>
      <c r="AT122" s="243" t="s">
        <v>249</v>
      </c>
      <c r="AU122" s="243" t="s">
        <v>81</v>
      </c>
      <c r="AV122" s="12" t="s">
        <v>81</v>
      </c>
      <c r="AW122" s="12" t="s">
        <v>33</v>
      </c>
      <c r="AX122" s="12" t="s">
        <v>72</v>
      </c>
      <c r="AY122" s="243" t="s">
        <v>236</v>
      </c>
    </row>
    <row r="123" s="11" customFormat="1" ht="22.8" customHeight="1">
      <c r="B123" s="201"/>
      <c r="C123" s="202"/>
      <c r="D123" s="203" t="s">
        <v>71</v>
      </c>
      <c r="E123" s="215" t="s">
        <v>81</v>
      </c>
      <c r="F123" s="215" t="s">
        <v>1925</v>
      </c>
      <c r="G123" s="202"/>
      <c r="H123" s="202"/>
      <c r="I123" s="205"/>
      <c r="J123" s="216">
        <f>BK123</f>
        <v>0</v>
      </c>
      <c r="K123" s="202"/>
      <c r="L123" s="207"/>
      <c r="M123" s="208"/>
      <c r="N123" s="209"/>
      <c r="O123" s="209"/>
      <c r="P123" s="210">
        <f>SUM(P124:P132)</f>
        <v>0</v>
      </c>
      <c r="Q123" s="209"/>
      <c r="R123" s="210">
        <f>SUM(R124:R132)</f>
        <v>186.1875</v>
      </c>
      <c r="S123" s="209"/>
      <c r="T123" s="211">
        <f>SUM(T124:T132)</f>
        <v>0</v>
      </c>
      <c r="AR123" s="212" t="s">
        <v>79</v>
      </c>
      <c r="AT123" s="213" t="s">
        <v>71</v>
      </c>
      <c r="AU123" s="213" t="s">
        <v>79</v>
      </c>
      <c r="AY123" s="212" t="s">
        <v>236</v>
      </c>
      <c r="BK123" s="214">
        <f>SUM(BK124:BK132)</f>
        <v>0</v>
      </c>
    </row>
    <row r="124" s="1" customFormat="1" ht="16.5" customHeight="1">
      <c r="B124" s="39"/>
      <c r="C124" s="217" t="s">
        <v>324</v>
      </c>
      <c r="D124" s="217" t="s">
        <v>238</v>
      </c>
      <c r="E124" s="218" t="s">
        <v>4398</v>
      </c>
      <c r="F124" s="219" t="s">
        <v>4399</v>
      </c>
      <c r="G124" s="220" t="s">
        <v>241</v>
      </c>
      <c r="H124" s="221">
        <v>30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1.9312499999999999</v>
      </c>
      <c r="R124" s="226">
        <f>Q124*H124</f>
        <v>57.9375</v>
      </c>
      <c r="S124" s="226">
        <v>0</v>
      </c>
      <c r="T124" s="227">
        <f>S124*H124</f>
        <v>0</v>
      </c>
      <c r="AR124" s="18" t="s">
        <v>243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4400</v>
      </c>
    </row>
    <row r="125" s="1" customFormat="1">
      <c r="B125" s="39"/>
      <c r="C125" s="40"/>
      <c r="D125" s="229" t="s">
        <v>245</v>
      </c>
      <c r="E125" s="40"/>
      <c r="F125" s="230" t="s">
        <v>4401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4402</v>
      </c>
      <c r="G126" s="234"/>
      <c r="H126" s="237">
        <v>30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" customFormat="1" ht="16.5" customHeight="1">
      <c r="B127" s="39"/>
      <c r="C127" s="217" t="s">
        <v>331</v>
      </c>
      <c r="D127" s="217" t="s">
        <v>238</v>
      </c>
      <c r="E127" s="218" t="s">
        <v>2327</v>
      </c>
      <c r="F127" s="219" t="s">
        <v>2328</v>
      </c>
      <c r="G127" s="220" t="s">
        <v>264</v>
      </c>
      <c r="H127" s="221">
        <v>200</v>
      </c>
      <c r="I127" s="222"/>
      <c r="J127" s="223">
        <f>ROUND(I127*H127,2)</f>
        <v>0</v>
      </c>
      <c r="K127" s="219" t="s">
        <v>242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0.108</v>
      </c>
      <c r="R127" s="226">
        <f>Q127*H127</f>
        <v>21.600000000000001</v>
      </c>
      <c r="S127" s="226">
        <v>0</v>
      </c>
      <c r="T127" s="227">
        <f>S127*H127</f>
        <v>0</v>
      </c>
      <c r="AR127" s="18" t="s">
        <v>243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4403</v>
      </c>
    </row>
    <row r="128" s="1" customFormat="1">
      <c r="B128" s="39"/>
      <c r="C128" s="40"/>
      <c r="D128" s="229" t="s">
        <v>245</v>
      </c>
      <c r="E128" s="40"/>
      <c r="F128" s="230" t="s">
        <v>2330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2" customFormat="1">
      <c r="B129" s="233"/>
      <c r="C129" s="234"/>
      <c r="D129" s="229" t="s">
        <v>249</v>
      </c>
      <c r="E129" s="235" t="s">
        <v>19</v>
      </c>
      <c r="F129" s="236" t="s">
        <v>4404</v>
      </c>
      <c r="G129" s="234"/>
      <c r="H129" s="237">
        <v>200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249</v>
      </c>
      <c r="AU129" s="243" t="s">
        <v>81</v>
      </c>
      <c r="AV129" s="12" t="s">
        <v>81</v>
      </c>
      <c r="AW129" s="12" t="s">
        <v>33</v>
      </c>
      <c r="AX129" s="12" t="s">
        <v>72</v>
      </c>
      <c r="AY129" s="243" t="s">
        <v>236</v>
      </c>
    </row>
    <row r="130" s="1" customFormat="1" ht="16.5" customHeight="1">
      <c r="B130" s="39"/>
      <c r="C130" s="260" t="s">
        <v>394</v>
      </c>
      <c r="D130" s="260" t="s">
        <v>680</v>
      </c>
      <c r="E130" s="261" t="s">
        <v>4405</v>
      </c>
      <c r="F130" s="262" t="s">
        <v>4406</v>
      </c>
      <c r="G130" s="263" t="s">
        <v>276</v>
      </c>
      <c r="H130" s="264">
        <v>45</v>
      </c>
      <c r="I130" s="265"/>
      <c r="J130" s="266">
        <f>ROUND(I130*H130,2)</f>
        <v>0</v>
      </c>
      <c r="K130" s="262" t="s">
        <v>242</v>
      </c>
      <c r="L130" s="267"/>
      <c r="M130" s="268" t="s">
        <v>19</v>
      </c>
      <c r="N130" s="269" t="s">
        <v>43</v>
      </c>
      <c r="O130" s="80"/>
      <c r="P130" s="226">
        <f>O130*H130</f>
        <v>0</v>
      </c>
      <c r="Q130" s="226">
        <v>2.3700000000000001</v>
      </c>
      <c r="R130" s="226">
        <f>Q130*H130</f>
        <v>106.65000000000001</v>
      </c>
      <c r="S130" s="226">
        <v>0</v>
      </c>
      <c r="T130" s="227">
        <f>S130*H130</f>
        <v>0</v>
      </c>
      <c r="AR130" s="18" t="s">
        <v>305</v>
      </c>
      <c r="AT130" s="18" t="s">
        <v>680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4407</v>
      </c>
    </row>
    <row r="131" s="1" customFormat="1">
      <c r="B131" s="39"/>
      <c r="C131" s="40"/>
      <c r="D131" s="229" t="s">
        <v>245</v>
      </c>
      <c r="E131" s="40"/>
      <c r="F131" s="230" t="s">
        <v>4406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2" customFormat="1">
      <c r="B132" s="233"/>
      <c r="C132" s="234"/>
      <c r="D132" s="229" t="s">
        <v>249</v>
      </c>
      <c r="E132" s="235" t="s">
        <v>19</v>
      </c>
      <c r="F132" s="236" t="s">
        <v>4408</v>
      </c>
      <c r="G132" s="234"/>
      <c r="H132" s="237">
        <v>45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249</v>
      </c>
      <c r="AU132" s="243" t="s">
        <v>81</v>
      </c>
      <c r="AV132" s="12" t="s">
        <v>81</v>
      </c>
      <c r="AW132" s="12" t="s">
        <v>33</v>
      </c>
      <c r="AX132" s="12" t="s">
        <v>72</v>
      </c>
      <c r="AY132" s="243" t="s">
        <v>236</v>
      </c>
    </row>
    <row r="133" s="11" customFormat="1" ht="22.8" customHeight="1">
      <c r="B133" s="201"/>
      <c r="C133" s="202"/>
      <c r="D133" s="203" t="s">
        <v>71</v>
      </c>
      <c r="E133" s="215" t="s">
        <v>101</v>
      </c>
      <c r="F133" s="215" t="s">
        <v>2336</v>
      </c>
      <c r="G133" s="202"/>
      <c r="H133" s="202"/>
      <c r="I133" s="205"/>
      <c r="J133" s="216">
        <f>BK133</f>
        <v>0</v>
      </c>
      <c r="K133" s="202"/>
      <c r="L133" s="207"/>
      <c r="M133" s="208"/>
      <c r="N133" s="209"/>
      <c r="O133" s="209"/>
      <c r="P133" s="210">
        <f>SUM(P134:P137)</f>
        <v>0</v>
      </c>
      <c r="Q133" s="209"/>
      <c r="R133" s="210">
        <f>SUM(R134:R137)</f>
        <v>10.379049999999999</v>
      </c>
      <c r="S133" s="209"/>
      <c r="T133" s="211">
        <f>SUM(T134:T137)</f>
        <v>0</v>
      </c>
      <c r="AR133" s="212" t="s">
        <v>79</v>
      </c>
      <c r="AT133" s="213" t="s">
        <v>71</v>
      </c>
      <c r="AU133" s="213" t="s">
        <v>79</v>
      </c>
      <c r="AY133" s="212" t="s">
        <v>236</v>
      </c>
      <c r="BK133" s="214">
        <f>SUM(BK134:BK137)</f>
        <v>0</v>
      </c>
    </row>
    <row r="134" s="1" customFormat="1" ht="16.5" customHeight="1">
      <c r="B134" s="39"/>
      <c r="C134" s="217" t="s">
        <v>400</v>
      </c>
      <c r="D134" s="217" t="s">
        <v>238</v>
      </c>
      <c r="E134" s="218" t="s">
        <v>4409</v>
      </c>
      <c r="F134" s="219" t="s">
        <v>4410</v>
      </c>
      <c r="G134" s="220" t="s">
        <v>241</v>
      </c>
      <c r="H134" s="221">
        <v>5.5</v>
      </c>
      <c r="I134" s="222"/>
      <c r="J134" s="223">
        <f>ROUND(I134*H134,2)</f>
        <v>0</v>
      </c>
      <c r="K134" s="219" t="s">
        <v>19</v>
      </c>
      <c r="L134" s="44"/>
      <c r="M134" s="224" t="s">
        <v>19</v>
      </c>
      <c r="N134" s="225" t="s">
        <v>43</v>
      </c>
      <c r="O134" s="80"/>
      <c r="P134" s="226">
        <f>O134*H134</f>
        <v>0</v>
      </c>
      <c r="Q134" s="226">
        <v>1.8871</v>
      </c>
      <c r="R134" s="226">
        <f>Q134*H134</f>
        <v>10.379049999999999</v>
      </c>
      <c r="S134" s="226">
        <v>0</v>
      </c>
      <c r="T134" s="227">
        <f>S134*H134</f>
        <v>0</v>
      </c>
      <c r="AR134" s="18" t="s">
        <v>243</v>
      </c>
      <c r="AT134" s="18" t="s">
        <v>238</v>
      </c>
      <c r="AU134" s="18" t="s">
        <v>81</v>
      </c>
      <c r="AY134" s="18" t="s">
        <v>236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79</v>
      </c>
      <c r="BK134" s="228">
        <f>ROUND(I134*H134,2)</f>
        <v>0</v>
      </c>
      <c r="BL134" s="18" t="s">
        <v>243</v>
      </c>
      <c r="BM134" s="18" t="s">
        <v>4411</v>
      </c>
    </row>
    <row r="135" s="1" customFormat="1">
      <c r="B135" s="39"/>
      <c r="C135" s="40"/>
      <c r="D135" s="229" t="s">
        <v>245</v>
      </c>
      <c r="E135" s="40"/>
      <c r="F135" s="230" t="s">
        <v>4410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245</v>
      </c>
      <c r="AU135" s="18" t="s">
        <v>81</v>
      </c>
    </row>
    <row r="136" s="1" customFormat="1">
      <c r="B136" s="39"/>
      <c r="C136" s="40"/>
      <c r="D136" s="229" t="s">
        <v>247</v>
      </c>
      <c r="E136" s="40"/>
      <c r="F136" s="232" t="s">
        <v>4412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247</v>
      </c>
      <c r="AU136" s="18" t="s">
        <v>81</v>
      </c>
    </row>
    <row r="137" s="12" customFormat="1">
      <c r="B137" s="233"/>
      <c r="C137" s="234"/>
      <c r="D137" s="229" t="s">
        <v>249</v>
      </c>
      <c r="E137" s="235" t="s">
        <v>19</v>
      </c>
      <c r="F137" s="236" t="s">
        <v>4413</v>
      </c>
      <c r="G137" s="234"/>
      <c r="H137" s="237">
        <v>5.5</v>
      </c>
      <c r="I137" s="238"/>
      <c r="J137" s="234"/>
      <c r="K137" s="234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249</v>
      </c>
      <c r="AU137" s="243" t="s">
        <v>81</v>
      </c>
      <c r="AV137" s="12" t="s">
        <v>81</v>
      </c>
      <c r="AW137" s="12" t="s">
        <v>33</v>
      </c>
      <c r="AX137" s="12" t="s">
        <v>72</v>
      </c>
      <c r="AY137" s="243" t="s">
        <v>236</v>
      </c>
    </row>
    <row r="138" s="11" customFormat="1" ht="22.8" customHeight="1">
      <c r="B138" s="201"/>
      <c r="C138" s="202"/>
      <c r="D138" s="203" t="s">
        <v>71</v>
      </c>
      <c r="E138" s="215" t="s">
        <v>582</v>
      </c>
      <c r="F138" s="215" t="s">
        <v>583</v>
      </c>
      <c r="G138" s="202"/>
      <c r="H138" s="202"/>
      <c r="I138" s="205"/>
      <c r="J138" s="216">
        <f>BK138</f>
        <v>0</v>
      </c>
      <c r="K138" s="202"/>
      <c r="L138" s="207"/>
      <c r="M138" s="208"/>
      <c r="N138" s="209"/>
      <c r="O138" s="209"/>
      <c r="P138" s="210">
        <f>SUM(P139:P150)</f>
        <v>0</v>
      </c>
      <c r="Q138" s="209"/>
      <c r="R138" s="210">
        <f>SUM(R139:R150)</f>
        <v>0</v>
      </c>
      <c r="S138" s="209"/>
      <c r="T138" s="211">
        <f>SUM(T139:T150)</f>
        <v>0</v>
      </c>
      <c r="AR138" s="212" t="s">
        <v>79</v>
      </c>
      <c r="AT138" s="213" t="s">
        <v>71</v>
      </c>
      <c r="AU138" s="213" t="s">
        <v>79</v>
      </c>
      <c r="AY138" s="212" t="s">
        <v>236</v>
      </c>
      <c r="BK138" s="214">
        <f>SUM(BK139:BK150)</f>
        <v>0</v>
      </c>
    </row>
    <row r="139" s="1" customFormat="1" ht="16.5" customHeight="1">
      <c r="B139" s="39"/>
      <c r="C139" s="217" t="s">
        <v>8</v>
      </c>
      <c r="D139" s="217" t="s">
        <v>238</v>
      </c>
      <c r="E139" s="218" t="s">
        <v>614</v>
      </c>
      <c r="F139" s="219" t="s">
        <v>615</v>
      </c>
      <c r="G139" s="220" t="s">
        <v>256</v>
      </c>
      <c r="H139" s="221">
        <v>39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243</v>
      </c>
      <c r="AT139" s="18" t="s">
        <v>238</v>
      </c>
      <c r="AU139" s="18" t="s">
        <v>81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243</v>
      </c>
      <c r="BM139" s="18" t="s">
        <v>4414</v>
      </c>
    </row>
    <row r="140" s="1" customFormat="1">
      <c r="B140" s="39"/>
      <c r="C140" s="40"/>
      <c r="D140" s="229" t="s">
        <v>245</v>
      </c>
      <c r="E140" s="40"/>
      <c r="F140" s="230" t="s">
        <v>617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81</v>
      </c>
    </row>
    <row r="141" s="12" customFormat="1">
      <c r="B141" s="233"/>
      <c r="C141" s="234"/>
      <c r="D141" s="229" t="s">
        <v>249</v>
      </c>
      <c r="E141" s="235" t="s">
        <v>19</v>
      </c>
      <c r="F141" s="236" t="s">
        <v>4415</v>
      </c>
      <c r="G141" s="234"/>
      <c r="H141" s="237">
        <v>39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AT141" s="243" t="s">
        <v>249</v>
      </c>
      <c r="AU141" s="243" t="s">
        <v>81</v>
      </c>
      <c r="AV141" s="12" t="s">
        <v>81</v>
      </c>
      <c r="AW141" s="12" t="s">
        <v>33</v>
      </c>
      <c r="AX141" s="12" t="s">
        <v>72</v>
      </c>
      <c r="AY141" s="243" t="s">
        <v>236</v>
      </c>
    </row>
    <row r="142" s="1" customFormat="1" ht="16.5" customHeight="1">
      <c r="B142" s="39"/>
      <c r="C142" s="217" t="s">
        <v>412</v>
      </c>
      <c r="D142" s="217" t="s">
        <v>238</v>
      </c>
      <c r="E142" s="218" t="s">
        <v>627</v>
      </c>
      <c r="F142" s="219" t="s">
        <v>628</v>
      </c>
      <c r="G142" s="220" t="s">
        <v>256</v>
      </c>
      <c r="H142" s="221">
        <v>71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43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243</v>
      </c>
      <c r="AT142" s="18" t="s">
        <v>238</v>
      </c>
      <c r="AU142" s="18" t="s">
        <v>81</v>
      </c>
      <c r="AY142" s="18" t="s">
        <v>236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79</v>
      </c>
      <c r="BK142" s="228">
        <f>ROUND(I142*H142,2)</f>
        <v>0</v>
      </c>
      <c r="BL142" s="18" t="s">
        <v>243</v>
      </c>
      <c r="BM142" s="18" t="s">
        <v>4416</v>
      </c>
    </row>
    <row r="143" s="1" customFormat="1">
      <c r="B143" s="39"/>
      <c r="C143" s="40"/>
      <c r="D143" s="229" t="s">
        <v>245</v>
      </c>
      <c r="E143" s="40"/>
      <c r="F143" s="230" t="s">
        <v>630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245</v>
      </c>
      <c r="AU143" s="18" t="s">
        <v>81</v>
      </c>
    </row>
    <row r="144" s="12" customFormat="1">
      <c r="B144" s="233"/>
      <c r="C144" s="234"/>
      <c r="D144" s="229" t="s">
        <v>249</v>
      </c>
      <c r="E144" s="235" t="s">
        <v>19</v>
      </c>
      <c r="F144" s="236" t="s">
        <v>4417</v>
      </c>
      <c r="G144" s="234"/>
      <c r="H144" s="237">
        <v>71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33</v>
      </c>
      <c r="AX144" s="12" t="s">
        <v>72</v>
      </c>
      <c r="AY144" s="243" t="s">
        <v>236</v>
      </c>
    </row>
    <row r="145" s="1" customFormat="1" ht="16.5" customHeight="1">
      <c r="B145" s="39"/>
      <c r="C145" s="217" t="s">
        <v>418</v>
      </c>
      <c r="D145" s="217" t="s">
        <v>238</v>
      </c>
      <c r="E145" s="218" t="s">
        <v>4418</v>
      </c>
      <c r="F145" s="219" t="s">
        <v>603</v>
      </c>
      <c r="G145" s="220" t="s">
        <v>256</v>
      </c>
      <c r="H145" s="221">
        <v>71</v>
      </c>
      <c r="I145" s="222"/>
      <c r="J145" s="223">
        <f>ROUND(I145*H145,2)</f>
        <v>0</v>
      </c>
      <c r="K145" s="219" t="s">
        <v>242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243</v>
      </c>
      <c r="AT145" s="18" t="s">
        <v>238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4419</v>
      </c>
    </row>
    <row r="146" s="1" customFormat="1">
      <c r="B146" s="39"/>
      <c r="C146" s="40"/>
      <c r="D146" s="229" t="s">
        <v>245</v>
      </c>
      <c r="E146" s="40"/>
      <c r="F146" s="230" t="s">
        <v>605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4417</v>
      </c>
      <c r="G147" s="234"/>
      <c r="H147" s="237">
        <v>71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" customFormat="1" ht="16.5" customHeight="1">
      <c r="B148" s="39"/>
      <c r="C148" s="217" t="s">
        <v>424</v>
      </c>
      <c r="D148" s="217" t="s">
        <v>238</v>
      </c>
      <c r="E148" s="218" t="s">
        <v>4420</v>
      </c>
      <c r="F148" s="219" t="s">
        <v>649</v>
      </c>
      <c r="G148" s="220" t="s">
        <v>256</v>
      </c>
      <c r="H148" s="221">
        <v>39</v>
      </c>
      <c r="I148" s="222"/>
      <c r="J148" s="223">
        <f>ROUND(I148*H148,2)</f>
        <v>0</v>
      </c>
      <c r="K148" s="219" t="s">
        <v>242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243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243</v>
      </c>
      <c r="BM148" s="18" t="s">
        <v>4421</v>
      </c>
    </row>
    <row r="149" s="1" customFormat="1">
      <c r="B149" s="39"/>
      <c r="C149" s="40"/>
      <c r="D149" s="229" t="s">
        <v>245</v>
      </c>
      <c r="E149" s="40"/>
      <c r="F149" s="230" t="s">
        <v>258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2" customFormat="1">
      <c r="B150" s="233"/>
      <c r="C150" s="234"/>
      <c r="D150" s="229" t="s">
        <v>249</v>
      </c>
      <c r="E150" s="235" t="s">
        <v>19</v>
      </c>
      <c r="F150" s="236" t="s">
        <v>4415</v>
      </c>
      <c r="G150" s="234"/>
      <c r="H150" s="237">
        <v>39</v>
      </c>
      <c r="I150" s="238"/>
      <c r="J150" s="234"/>
      <c r="K150" s="234"/>
      <c r="L150" s="239"/>
      <c r="M150" s="244"/>
      <c r="N150" s="245"/>
      <c r="O150" s="245"/>
      <c r="P150" s="245"/>
      <c r="Q150" s="245"/>
      <c r="R150" s="245"/>
      <c r="S150" s="245"/>
      <c r="T150" s="246"/>
      <c r="AT150" s="243" t="s">
        <v>249</v>
      </c>
      <c r="AU150" s="243" t="s">
        <v>81</v>
      </c>
      <c r="AV150" s="12" t="s">
        <v>81</v>
      </c>
      <c r="AW150" s="12" t="s">
        <v>33</v>
      </c>
      <c r="AX150" s="12" t="s">
        <v>72</v>
      </c>
      <c r="AY150" s="243" t="s">
        <v>236</v>
      </c>
    </row>
    <row r="151" s="1" customFormat="1" ht="6.96" customHeight="1">
      <c r="B151" s="58"/>
      <c r="C151" s="59"/>
      <c r="D151" s="59"/>
      <c r="E151" s="59"/>
      <c r="F151" s="59"/>
      <c r="G151" s="59"/>
      <c r="H151" s="59"/>
      <c r="I151" s="168"/>
      <c r="J151" s="59"/>
      <c r="K151" s="59"/>
      <c r="L151" s="44"/>
    </row>
  </sheetData>
  <sheetProtection sheet="1" autoFilter="0" formatColumns="0" formatRows="0" objects="1" scenarios="1" spinCount="100000" saltValue="+1wxy2E+O9aZ5w4I3OOGC0dwKkvMzhgzFUyiKEpMPwzqB417BYJaTESkR2mtCaHncT4W7AaUERU5uEm72hTQMQ==" hashValue="4memb6i94kcKEaBo7GsQooDYrogLSNEkXvO1L5QqC2ag+XAbHOqgC2eGydI4m569oh5TFCFy/XABxE1qL+0HrQ==" algorithmName="SHA-512" password="CC35"/>
  <autoFilter ref="C83:K15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200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4422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4423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674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ROUND(J89,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ROUND((SUM(BE89:BE127)),  2)</f>
        <v>0</v>
      </c>
      <c r="I35" s="157">
        <v>0.20999999999999999</v>
      </c>
      <c r="J35" s="156">
        <f>ROUND(((SUM(BE89:BE127))*I35),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ROUND((SUM(BF89:BF127)),  2)</f>
        <v>0</v>
      </c>
      <c r="I36" s="157">
        <v>0.14999999999999999</v>
      </c>
      <c r="J36" s="156">
        <f>ROUND(((SUM(BF89:BF127))*I36),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ROUND((SUM(BG89:BG127)),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ROUND((SUM(BH89:BH127)),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ROUND((SUM(BI89:BI127)),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4422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5/PRE - Stavební odběr, část PRE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Ing. Martin Krupička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J89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675</v>
      </c>
      <c r="E64" s="181"/>
      <c r="F64" s="181"/>
      <c r="G64" s="181"/>
      <c r="H64" s="181"/>
      <c r="I64" s="182"/>
      <c r="J64" s="183">
        <f>J90</f>
        <v>0</v>
      </c>
      <c r="K64" s="179"/>
      <c r="L64" s="184"/>
    </row>
    <row r="65" s="9" customFormat="1" ht="19.92" customHeight="1">
      <c r="B65" s="185"/>
      <c r="C65" s="122"/>
      <c r="D65" s="186" t="s">
        <v>676</v>
      </c>
      <c r="E65" s="187"/>
      <c r="F65" s="187"/>
      <c r="G65" s="187"/>
      <c r="H65" s="187"/>
      <c r="I65" s="188"/>
      <c r="J65" s="189">
        <f>J91</f>
        <v>0</v>
      </c>
      <c r="K65" s="122"/>
      <c r="L65" s="190"/>
    </row>
    <row r="66" s="9" customFormat="1" ht="19.92" customHeight="1">
      <c r="B66" s="185"/>
      <c r="C66" s="122"/>
      <c r="D66" s="186" t="s">
        <v>678</v>
      </c>
      <c r="E66" s="187"/>
      <c r="F66" s="187"/>
      <c r="G66" s="187"/>
      <c r="H66" s="187"/>
      <c r="I66" s="188"/>
      <c r="J66" s="189">
        <f>J108</f>
        <v>0</v>
      </c>
      <c r="K66" s="122"/>
      <c r="L66" s="190"/>
    </row>
    <row r="67" s="8" customFormat="1" ht="24.96" customHeight="1">
      <c r="B67" s="178"/>
      <c r="C67" s="179"/>
      <c r="D67" s="180" t="s">
        <v>679</v>
      </c>
      <c r="E67" s="181"/>
      <c r="F67" s="181"/>
      <c r="G67" s="181"/>
      <c r="H67" s="181"/>
      <c r="I67" s="182"/>
      <c r="J67" s="183">
        <f>J123</f>
        <v>0</v>
      </c>
      <c r="K67" s="179"/>
      <c r="L67" s="184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s="1" customFormat="1" ht="16.5" customHeight="1">
      <c r="B79" s="39"/>
      <c r="C79" s="40"/>
      <c r="D79" s="40"/>
      <c r="E79" s="172" t="s">
        <v>4422</v>
      </c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213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E11</f>
        <v>5/PRE - Stavební odběr, část PRE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F14</f>
        <v>ul. Horoměřická / Pod Habrovkou</v>
      </c>
      <c r="G83" s="40"/>
      <c r="H83" s="40"/>
      <c r="I83" s="146" t="s">
        <v>23</v>
      </c>
      <c r="J83" s="68" t="str">
        <f>IF(J14="","",J14)</f>
        <v>28. 1. 2019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E17</f>
        <v>TSK hl.m. Prahy, a.s.</v>
      </c>
      <c r="G85" s="40"/>
      <c r="H85" s="40"/>
      <c r="I85" s="146" t="s">
        <v>31</v>
      </c>
      <c r="J85" s="37" t="str">
        <f>E23</f>
        <v>AGA Letiště, spol. s r.o.</v>
      </c>
      <c r="K85" s="40"/>
      <c r="L85" s="44"/>
    </row>
    <row r="86" s="1" customFormat="1" ht="13.65" customHeight="1">
      <c r="B86" s="39"/>
      <c r="C86" s="33" t="s">
        <v>29</v>
      </c>
      <c r="D86" s="40"/>
      <c r="E86" s="40"/>
      <c r="F86" s="28" t="str">
        <f>IF(E20="","",E20)</f>
        <v>Vyplň údaj</v>
      </c>
      <c r="G86" s="40"/>
      <c r="H86" s="40"/>
      <c r="I86" s="146" t="s">
        <v>34</v>
      </c>
      <c r="J86" s="37" t="str">
        <f>E26</f>
        <v>Ing. Martin Krupička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222</v>
      </c>
      <c r="D88" s="193" t="s">
        <v>57</v>
      </c>
      <c r="E88" s="193" t="s">
        <v>53</v>
      </c>
      <c r="F88" s="193" t="s">
        <v>54</v>
      </c>
      <c r="G88" s="193" t="s">
        <v>223</v>
      </c>
      <c r="H88" s="193" t="s">
        <v>224</v>
      </c>
      <c r="I88" s="194" t="s">
        <v>225</v>
      </c>
      <c r="J88" s="193" t="s">
        <v>217</v>
      </c>
      <c r="K88" s="195" t="s">
        <v>226</v>
      </c>
      <c r="L88" s="196"/>
      <c r="M88" s="88" t="s">
        <v>19</v>
      </c>
      <c r="N88" s="89" t="s">
        <v>42</v>
      </c>
      <c r="O88" s="89" t="s">
        <v>227</v>
      </c>
      <c r="P88" s="89" t="s">
        <v>228</v>
      </c>
      <c r="Q88" s="89" t="s">
        <v>229</v>
      </c>
      <c r="R88" s="89" t="s">
        <v>230</v>
      </c>
      <c r="S88" s="89" t="s">
        <v>231</v>
      </c>
      <c r="T88" s="90" t="s">
        <v>232</v>
      </c>
    </row>
    <row r="89" s="1" customFormat="1" ht="22.8" customHeight="1">
      <c r="B89" s="39"/>
      <c r="C89" s="95" t="s">
        <v>233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P90+P123</f>
        <v>0</v>
      </c>
      <c r="Q89" s="92"/>
      <c r="R89" s="198">
        <f>R90+R123</f>
        <v>0.30049999999999999</v>
      </c>
      <c r="S89" s="92"/>
      <c r="T89" s="199">
        <f>T90+T123</f>
        <v>0.069000000000000006</v>
      </c>
      <c r="AT89" s="18" t="s">
        <v>71</v>
      </c>
      <c r="AU89" s="18" t="s">
        <v>218</v>
      </c>
      <c r="BK89" s="200">
        <f>BK90+BK123</f>
        <v>0</v>
      </c>
    </row>
    <row r="90" s="11" customFormat="1" ht="25.92" customHeight="1">
      <c r="B90" s="201"/>
      <c r="C90" s="202"/>
      <c r="D90" s="203" t="s">
        <v>71</v>
      </c>
      <c r="E90" s="204" t="s">
        <v>680</v>
      </c>
      <c r="F90" s="204" t="s">
        <v>681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P91+P108</f>
        <v>0</v>
      </c>
      <c r="Q90" s="209"/>
      <c r="R90" s="210">
        <f>R91+R108</f>
        <v>0.30049999999999999</v>
      </c>
      <c r="S90" s="209"/>
      <c r="T90" s="211">
        <f>T91+T108</f>
        <v>0.069000000000000006</v>
      </c>
      <c r="AR90" s="212" t="s">
        <v>101</v>
      </c>
      <c r="AT90" s="213" t="s">
        <v>71</v>
      </c>
      <c r="AU90" s="213" t="s">
        <v>72</v>
      </c>
      <c r="AY90" s="212" t="s">
        <v>236</v>
      </c>
      <c r="BK90" s="214">
        <f>BK91+BK108</f>
        <v>0</v>
      </c>
    </row>
    <row r="91" s="11" customFormat="1" ht="22.8" customHeight="1">
      <c r="B91" s="201"/>
      <c r="C91" s="202"/>
      <c r="D91" s="203" t="s">
        <v>71</v>
      </c>
      <c r="E91" s="215" t="s">
        <v>682</v>
      </c>
      <c r="F91" s="215" t="s">
        <v>683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SUM(P92:P107)</f>
        <v>0</v>
      </c>
      <c r="Q91" s="209"/>
      <c r="R91" s="210">
        <f>SUM(R92:R107)</f>
        <v>0</v>
      </c>
      <c r="S91" s="209"/>
      <c r="T91" s="211">
        <f>SUM(T92:T107)</f>
        <v>0</v>
      </c>
      <c r="AR91" s="212" t="s">
        <v>101</v>
      </c>
      <c r="AT91" s="213" t="s">
        <v>71</v>
      </c>
      <c r="AU91" s="213" t="s">
        <v>79</v>
      </c>
      <c r="AY91" s="212" t="s">
        <v>236</v>
      </c>
      <c r="BK91" s="214">
        <f>SUM(BK92:BK107)</f>
        <v>0</v>
      </c>
    </row>
    <row r="92" s="1" customFormat="1" ht="16.5" customHeight="1">
      <c r="B92" s="39"/>
      <c r="C92" s="217" t="s">
        <v>79</v>
      </c>
      <c r="D92" s="217" t="s">
        <v>238</v>
      </c>
      <c r="E92" s="218" t="s">
        <v>875</v>
      </c>
      <c r="F92" s="219" t="s">
        <v>876</v>
      </c>
      <c r="G92" s="220" t="s">
        <v>276</v>
      </c>
      <c r="H92" s="221">
        <v>2</v>
      </c>
      <c r="I92" s="222"/>
      <c r="J92" s="223">
        <f>ROUND(I92*H92,2)</f>
        <v>0</v>
      </c>
      <c r="K92" s="219" t="s">
        <v>686</v>
      </c>
      <c r="L92" s="44"/>
      <c r="M92" s="224" t="s">
        <v>19</v>
      </c>
      <c r="N92" s="225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687</v>
      </c>
      <c r="AT92" s="18" t="s">
        <v>238</v>
      </c>
      <c r="AU92" s="18" t="s">
        <v>81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687</v>
      </c>
      <c r="BM92" s="18" t="s">
        <v>4424</v>
      </c>
    </row>
    <row r="93" s="1" customFormat="1">
      <c r="B93" s="39"/>
      <c r="C93" s="40"/>
      <c r="D93" s="229" t="s">
        <v>245</v>
      </c>
      <c r="E93" s="40"/>
      <c r="F93" s="230" t="s">
        <v>878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81</v>
      </c>
    </row>
    <row r="94" s="1" customFormat="1" ht="16.5" customHeight="1">
      <c r="B94" s="39"/>
      <c r="C94" s="260" t="s">
        <v>81</v>
      </c>
      <c r="D94" s="260" t="s">
        <v>680</v>
      </c>
      <c r="E94" s="261" t="s">
        <v>4425</v>
      </c>
      <c r="F94" s="262" t="s">
        <v>4426</v>
      </c>
      <c r="G94" s="263" t="s">
        <v>692</v>
      </c>
      <c r="H94" s="264">
        <v>2</v>
      </c>
      <c r="I94" s="265"/>
      <c r="J94" s="266">
        <f>ROUND(I94*H94,2)</f>
        <v>0</v>
      </c>
      <c r="K94" s="262" t="s">
        <v>686</v>
      </c>
      <c r="L94" s="267"/>
      <c r="M94" s="268" t="s">
        <v>19</v>
      </c>
      <c r="N94" s="269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693</v>
      </c>
      <c r="AT94" s="18" t="s">
        <v>680</v>
      </c>
      <c r="AU94" s="18" t="s">
        <v>81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693</v>
      </c>
      <c r="BM94" s="18" t="s">
        <v>4427</v>
      </c>
    </row>
    <row r="95" s="1" customFormat="1">
      <c r="B95" s="39"/>
      <c r="C95" s="40"/>
      <c r="D95" s="229" t="s">
        <v>245</v>
      </c>
      <c r="E95" s="40"/>
      <c r="F95" s="230" t="s">
        <v>4426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81</v>
      </c>
    </row>
    <row r="96" s="1" customFormat="1" ht="16.5" customHeight="1">
      <c r="B96" s="39"/>
      <c r="C96" s="217" t="s">
        <v>101</v>
      </c>
      <c r="D96" s="217" t="s">
        <v>238</v>
      </c>
      <c r="E96" s="218" t="s">
        <v>4428</v>
      </c>
      <c r="F96" s="219" t="s">
        <v>4429</v>
      </c>
      <c r="G96" s="220" t="s">
        <v>318</v>
      </c>
      <c r="H96" s="221">
        <v>3</v>
      </c>
      <c r="I96" s="222"/>
      <c r="J96" s="223">
        <f>ROUND(I96*H96,2)</f>
        <v>0</v>
      </c>
      <c r="K96" s="219" t="s">
        <v>686</v>
      </c>
      <c r="L96" s="44"/>
      <c r="M96" s="224" t="s">
        <v>19</v>
      </c>
      <c r="N96" s="225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687</v>
      </c>
      <c r="AT96" s="18" t="s">
        <v>238</v>
      </c>
      <c r="AU96" s="18" t="s">
        <v>81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687</v>
      </c>
      <c r="BM96" s="18" t="s">
        <v>4430</v>
      </c>
    </row>
    <row r="97" s="1" customFormat="1">
      <c r="B97" s="39"/>
      <c r="C97" s="40"/>
      <c r="D97" s="229" t="s">
        <v>245</v>
      </c>
      <c r="E97" s="40"/>
      <c r="F97" s="230" t="s">
        <v>4431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81</v>
      </c>
    </row>
    <row r="98" s="1" customFormat="1" ht="16.5" customHeight="1">
      <c r="B98" s="39"/>
      <c r="C98" s="260" t="s">
        <v>243</v>
      </c>
      <c r="D98" s="260" t="s">
        <v>680</v>
      </c>
      <c r="E98" s="261" t="s">
        <v>1415</v>
      </c>
      <c r="F98" s="262" t="s">
        <v>1419</v>
      </c>
      <c r="G98" s="263" t="s">
        <v>1167</v>
      </c>
      <c r="H98" s="264">
        <v>3</v>
      </c>
      <c r="I98" s="265"/>
      <c r="J98" s="266">
        <f>ROUND(I98*H98,2)</f>
        <v>0</v>
      </c>
      <c r="K98" s="262" t="s">
        <v>686</v>
      </c>
      <c r="L98" s="267"/>
      <c r="M98" s="268" t="s">
        <v>19</v>
      </c>
      <c r="N98" s="269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693</v>
      </c>
      <c r="AT98" s="18" t="s">
        <v>680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693</v>
      </c>
      <c r="BM98" s="18" t="s">
        <v>4432</v>
      </c>
    </row>
    <row r="99" s="1" customFormat="1">
      <c r="B99" s="39"/>
      <c r="C99" s="40"/>
      <c r="D99" s="229" t="s">
        <v>245</v>
      </c>
      <c r="E99" s="40"/>
      <c r="F99" s="230" t="s">
        <v>1419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 ht="16.5" customHeight="1">
      <c r="B100" s="39"/>
      <c r="C100" s="260" t="s">
        <v>286</v>
      </c>
      <c r="D100" s="260" t="s">
        <v>680</v>
      </c>
      <c r="E100" s="261" t="s">
        <v>4433</v>
      </c>
      <c r="F100" s="262" t="s">
        <v>4434</v>
      </c>
      <c r="G100" s="263" t="s">
        <v>692</v>
      </c>
      <c r="H100" s="264">
        <v>3</v>
      </c>
      <c r="I100" s="265"/>
      <c r="J100" s="266">
        <f>ROUND(I100*H100,2)</f>
        <v>0</v>
      </c>
      <c r="K100" s="262" t="s">
        <v>686</v>
      </c>
      <c r="L100" s="267"/>
      <c r="M100" s="268" t="s">
        <v>19</v>
      </c>
      <c r="N100" s="269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693</v>
      </c>
      <c r="AT100" s="18" t="s">
        <v>680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693</v>
      </c>
      <c r="BM100" s="18" t="s">
        <v>4435</v>
      </c>
    </row>
    <row r="101" s="1" customFormat="1">
      <c r="B101" s="39"/>
      <c r="C101" s="40"/>
      <c r="D101" s="229" t="s">
        <v>245</v>
      </c>
      <c r="E101" s="40"/>
      <c r="F101" s="230" t="s">
        <v>4436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 ht="16.5" customHeight="1">
      <c r="B102" s="39"/>
      <c r="C102" s="217" t="s">
        <v>292</v>
      </c>
      <c r="D102" s="217" t="s">
        <v>238</v>
      </c>
      <c r="E102" s="218" t="s">
        <v>890</v>
      </c>
      <c r="F102" s="219" t="s">
        <v>716</v>
      </c>
      <c r="G102" s="220" t="s">
        <v>318</v>
      </c>
      <c r="H102" s="221">
        <v>4</v>
      </c>
      <c r="I102" s="222"/>
      <c r="J102" s="223">
        <f>ROUND(I102*H102,2)</f>
        <v>0</v>
      </c>
      <c r="K102" s="219" t="s">
        <v>686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687</v>
      </c>
      <c r="AT102" s="18" t="s">
        <v>238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687</v>
      </c>
      <c r="BM102" s="18" t="s">
        <v>4437</v>
      </c>
    </row>
    <row r="103" s="1" customFormat="1">
      <c r="B103" s="39"/>
      <c r="C103" s="40"/>
      <c r="D103" s="229" t="s">
        <v>245</v>
      </c>
      <c r="E103" s="40"/>
      <c r="F103" s="230" t="s">
        <v>892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" customFormat="1" ht="16.5" customHeight="1">
      <c r="B104" s="39"/>
      <c r="C104" s="260" t="s">
        <v>300</v>
      </c>
      <c r="D104" s="260" t="s">
        <v>680</v>
      </c>
      <c r="E104" s="261" t="s">
        <v>4438</v>
      </c>
      <c r="F104" s="262" t="s">
        <v>4439</v>
      </c>
      <c r="G104" s="263" t="s">
        <v>318</v>
      </c>
      <c r="H104" s="264">
        <v>4</v>
      </c>
      <c r="I104" s="265"/>
      <c r="J104" s="266">
        <f>ROUND(I104*H104,2)</f>
        <v>0</v>
      </c>
      <c r="K104" s="262" t="s">
        <v>686</v>
      </c>
      <c r="L104" s="267"/>
      <c r="M104" s="268" t="s">
        <v>19</v>
      </c>
      <c r="N104" s="269" t="s">
        <v>43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693</v>
      </c>
      <c r="AT104" s="18" t="s">
        <v>680</v>
      </c>
      <c r="AU104" s="18" t="s">
        <v>81</v>
      </c>
      <c r="AY104" s="18" t="s">
        <v>236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79</v>
      </c>
      <c r="BK104" s="228">
        <f>ROUND(I104*H104,2)</f>
        <v>0</v>
      </c>
      <c r="BL104" s="18" t="s">
        <v>693</v>
      </c>
      <c r="BM104" s="18" t="s">
        <v>4440</v>
      </c>
    </row>
    <row r="105" s="1" customFormat="1">
      <c r="B105" s="39"/>
      <c r="C105" s="40"/>
      <c r="D105" s="229" t="s">
        <v>245</v>
      </c>
      <c r="E105" s="40"/>
      <c r="F105" s="230" t="s">
        <v>4439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245</v>
      </c>
      <c r="AU105" s="18" t="s">
        <v>81</v>
      </c>
    </row>
    <row r="106" s="1" customFormat="1" ht="16.5" customHeight="1">
      <c r="B106" s="39"/>
      <c r="C106" s="217" t="s">
        <v>305</v>
      </c>
      <c r="D106" s="217" t="s">
        <v>238</v>
      </c>
      <c r="E106" s="218" t="s">
        <v>842</v>
      </c>
      <c r="F106" s="219" t="s">
        <v>4441</v>
      </c>
      <c r="G106" s="220" t="s">
        <v>844</v>
      </c>
      <c r="H106" s="221">
        <v>1</v>
      </c>
      <c r="I106" s="222"/>
      <c r="J106" s="223">
        <f>ROUND(I106*H106,2)</f>
        <v>0</v>
      </c>
      <c r="K106" s="219" t="s">
        <v>686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687</v>
      </c>
      <c r="AT106" s="18" t="s">
        <v>238</v>
      </c>
      <c r="AU106" s="18" t="s">
        <v>81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687</v>
      </c>
      <c r="BM106" s="18" t="s">
        <v>4442</v>
      </c>
    </row>
    <row r="107" s="1" customFormat="1">
      <c r="B107" s="39"/>
      <c r="C107" s="40"/>
      <c r="D107" s="229" t="s">
        <v>245</v>
      </c>
      <c r="E107" s="40"/>
      <c r="F107" s="230" t="s">
        <v>846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81</v>
      </c>
    </row>
    <row r="108" s="11" customFormat="1" ht="22.8" customHeight="1">
      <c r="B108" s="201"/>
      <c r="C108" s="202"/>
      <c r="D108" s="203" t="s">
        <v>71</v>
      </c>
      <c r="E108" s="215" t="s">
        <v>721</v>
      </c>
      <c r="F108" s="215" t="s">
        <v>722</v>
      </c>
      <c r="G108" s="202"/>
      <c r="H108" s="202"/>
      <c r="I108" s="205"/>
      <c r="J108" s="216">
        <f>BK108</f>
        <v>0</v>
      </c>
      <c r="K108" s="202"/>
      <c r="L108" s="207"/>
      <c r="M108" s="208"/>
      <c r="N108" s="209"/>
      <c r="O108" s="209"/>
      <c r="P108" s="210">
        <f>SUM(P109:P122)</f>
        <v>0</v>
      </c>
      <c r="Q108" s="209"/>
      <c r="R108" s="210">
        <f>SUM(R109:R122)</f>
        <v>0.30049999999999999</v>
      </c>
      <c r="S108" s="209"/>
      <c r="T108" s="211">
        <f>SUM(T109:T122)</f>
        <v>0.069000000000000006</v>
      </c>
      <c r="AR108" s="212" t="s">
        <v>101</v>
      </c>
      <c r="AT108" s="213" t="s">
        <v>71</v>
      </c>
      <c r="AU108" s="213" t="s">
        <v>79</v>
      </c>
      <c r="AY108" s="212" t="s">
        <v>236</v>
      </c>
      <c r="BK108" s="214">
        <f>SUM(BK109:BK122)</f>
        <v>0</v>
      </c>
    </row>
    <row r="109" s="1" customFormat="1" ht="16.5" customHeight="1">
      <c r="B109" s="39"/>
      <c r="C109" s="217" t="s">
        <v>310</v>
      </c>
      <c r="D109" s="217" t="s">
        <v>238</v>
      </c>
      <c r="E109" s="218" t="s">
        <v>4443</v>
      </c>
      <c r="F109" s="219" t="s">
        <v>4444</v>
      </c>
      <c r="G109" s="220" t="s">
        <v>318</v>
      </c>
      <c r="H109" s="221">
        <v>3</v>
      </c>
      <c r="I109" s="222"/>
      <c r="J109" s="223">
        <f>ROUND(I109*H109,2)</f>
        <v>0</v>
      </c>
      <c r="K109" s="219" t="s">
        <v>686</v>
      </c>
      <c r="L109" s="44"/>
      <c r="M109" s="224" t="s">
        <v>19</v>
      </c>
      <c r="N109" s="225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687</v>
      </c>
      <c r="AT109" s="18" t="s">
        <v>238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687</v>
      </c>
      <c r="BM109" s="18" t="s">
        <v>4445</v>
      </c>
    </row>
    <row r="110" s="1" customFormat="1">
      <c r="B110" s="39"/>
      <c r="C110" s="40"/>
      <c r="D110" s="229" t="s">
        <v>245</v>
      </c>
      <c r="E110" s="40"/>
      <c r="F110" s="230" t="s">
        <v>4446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 ht="16.5" customHeight="1">
      <c r="B111" s="39"/>
      <c r="C111" s="260" t="s">
        <v>315</v>
      </c>
      <c r="D111" s="260" t="s">
        <v>680</v>
      </c>
      <c r="E111" s="261" t="s">
        <v>4447</v>
      </c>
      <c r="F111" s="262" t="s">
        <v>4448</v>
      </c>
      <c r="G111" s="263" t="s">
        <v>692</v>
      </c>
      <c r="H111" s="264">
        <v>1</v>
      </c>
      <c r="I111" s="265"/>
      <c r="J111" s="266">
        <f>ROUND(I111*H111,2)</f>
        <v>0</v>
      </c>
      <c r="K111" s="262" t="s">
        <v>686</v>
      </c>
      <c r="L111" s="267"/>
      <c r="M111" s="268" t="s">
        <v>19</v>
      </c>
      <c r="N111" s="269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693</v>
      </c>
      <c r="AT111" s="18" t="s">
        <v>680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693</v>
      </c>
      <c r="BM111" s="18" t="s">
        <v>4449</v>
      </c>
    </row>
    <row r="112" s="1" customFormat="1">
      <c r="B112" s="39"/>
      <c r="C112" s="40"/>
      <c r="D112" s="229" t="s">
        <v>245</v>
      </c>
      <c r="E112" s="40"/>
      <c r="F112" s="230" t="s">
        <v>4450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" customFormat="1" ht="16.5" customHeight="1">
      <c r="B113" s="39"/>
      <c r="C113" s="217" t="s">
        <v>324</v>
      </c>
      <c r="D113" s="217" t="s">
        <v>238</v>
      </c>
      <c r="E113" s="218" t="s">
        <v>760</v>
      </c>
      <c r="F113" s="219" t="s">
        <v>761</v>
      </c>
      <c r="G113" s="220" t="s">
        <v>318</v>
      </c>
      <c r="H113" s="221">
        <v>3</v>
      </c>
      <c r="I113" s="222"/>
      <c r="J113" s="223">
        <f>ROUND(I113*H113,2)</f>
        <v>0</v>
      </c>
      <c r="K113" s="219" t="s">
        <v>686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0.023</v>
      </c>
      <c r="T113" s="227">
        <f>S113*H113</f>
        <v>0.069000000000000006</v>
      </c>
      <c r="AR113" s="18" t="s">
        <v>687</v>
      </c>
      <c r="AT113" s="18" t="s">
        <v>238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687</v>
      </c>
      <c r="BM113" s="18" t="s">
        <v>4451</v>
      </c>
    </row>
    <row r="114" s="1" customFormat="1">
      <c r="B114" s="39"/>
      <c r="C114" s="40"/>
      <c r="D114" s="229" t="s">
        <v>245</v>
      </c>
      <c r="E114" s="40"/>
      <c r="F114" s="230" t="s">
        <v>763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" customFormat="1" ht="16.5" customHeight="1">
      <c r="B115" s="39"/>
      <c r="C115" s="260" t="s">
        <v>331</v>
      </c>
      <c r="D115" s="260" t="s">
        <v>680</v>
      </c>
      <c r="E115" s="261" t="s">
        <v>775</v>
      </c>
      <c r="F115" s="262" t="s">
        <v>765</v>
      </c>
      <c r="G115" s="263" t="s">
        <v>318</v>
      </c>
      <c r="H115" s="264">
        <v>3</v>
      </c>
      <c r="I115" s="265"/>
      <c r="J115" s="266">
        <f>ROUND(I115*H115,2)</f>
        <v>0</v>
      </c>
      <c r="K115" s="262" t="s">
        <v>686</v>
      </c>
      <c r="L115" s="267"/>
      <c r="M115" s="268" t="s">
        <v>19</v>
      </c>
      <c r="N115" s="269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693</v>
      </c>
      <c r="AT115" s="18" t="s">
        <v>680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693</v>
      </c>
      <c r="BM115" s="18" t="s">
        <v>4452</v>
      </c>
    </row>
    <row r="116" s="1" customFormat="1">
      <c r="B116" s="39"/>
      <c r="C116" s="40"/>
      <c r="D116" s="229" t="s">
        <v>245</v>
      </c>
      <c r="E116" s="40"/>
      <c r="F116" s="230" t="s">
        <v>765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" customFormat="1" ht="16.5" customHeight="1">
      <c r="B117" s="39"/>
      <c r="C117" s="217" t="s">
        <v>394</v>
      </c>
      <c r="D117" s="217" t="s">
        <v>238</v>
      </c>
      <c r="E117" s="218" t="s">
        <v>4453</v>
      </c>
      <c r="F117" s="219" t="s">
        <v>1450</v>
      </c>
      <c r="G117" s="220" t="s">
        <v>318</v>
      </c>
      <c r="H117" s="221">
        <v>3</v>
      </c>
      <c r="I117" s="222"/>
      <c r="J117" s="223">
        <f>ROUND(I117*H117,2)</f>
        <v>0</v>
      </c>
      <c r="K117" s="219" t="s">
        <v>686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687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687</v>
      </c>
      <c r="BM117" s="18" t="s">
        <v>4454</v>
      </c>
    </row>
    <row r="118" s="1" customFormat="1">
      <c r="B118" s="39"/>
      <c r="C118" s="40"/>
      <c r="D118" s="229" t="s">
        <v>245</v>
      </c>
      <c r="E118" s="40"/>
      <c r="F118" s="230" t="s">
        <v>1452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" customFormat="1" ht="16.5" customHeight="1">
      <c r="B119" s="39"/>
      <c r="C119" s="217" t="s">
        <v>400</v>
      </c>
      <c r="D119" s="217" t="s">
        <v>238</v>
      </c>
      <c r="E119" s="218" t="s">
        <v>4455</v>
      </c>
      <c r="F119" s="219" t="s">
        <v>4456</v>
      </c>
      <c r="G119" s="220" t="s">
        <v>276</v>
      </c>
      <c r="H119" s="221">
        <v>1</v>
      </c>
      <c r="I119" s="222"/>
      <c r="J119" s="223">
        <f>ROUND(I119*H119,2)</f>
        <v>0</v>
      </c>
      <c r="K119" s="219" t="s">
        <v>686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0.0013699999999999999</v>
      </c>
      <c r="R119" s="226">
        <f>Q119*H119</f>
        <v>0.0013699999999999999</v>
      </c>
      <c r="S119" s="226">
        <v>0</v>
      </c>
      <c r="T119" s="227">
        <f>S119*H119</f>
        <v>0</v>
      </c>
      <c r="AR119" s="18" t="s">
        <v>687</v>
      </c>
      <c r="AT119" s="18" t="s">
        <v>238</v>
      </c>
      <c r="AU119" s="18" t="s">
        <v>81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687</v>
      </c>
      <c r="BM119" s="18" t="s">
        <v>4457</v>
      </c>
    </row>
    <row r="120" s="1" customFormat="1">
      <c r="B120" s="39"/>
      <c r="C120" s="40"/>
      <c r="D120" s="229" t="s">
        <v>245</v>
      </c>
      <c r="E120" s="40"/>
      <c r="F120" s="230" t="s">
        <v>4458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81</v>
      </c>
    </row>
    <row r="121" s="1" customFormat="1" ht="16.5" customHeight="1">
      <c r="B121" s="39"/>
      <c r="C121" s="217" t="s">
        <v>8</v>
      </c>
      <c r="D121" s="217" t="s">
        <v>238</v>
      </c>
      <c r="E121" s="218" t="s">
        <v>4459</v>
      </c>
      <c r="F121" s="219" t="s">
        <v>4460</v>
      </c>
      <c r="G121" s="220" t="s">
        <v>276</v>
      </c>
      <c r="H121" s="221">
        <v>1</v>
      </c>
      <c r="I121" s="222"/>
      <c r="J121" s="223">
        <f>ROUND(I121*H121,2)</f>
        <v>0</v>
      </c>
      <c r="K121" s="219" t="s">
        <v>686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0.29913000000000001</v>
      </c>
      <c r="R121" s="226">
        <f>Q121*H121</f>
        <v>0.29913000000000001</v>
      </c>
      <c r="S121" s="226">
        <v>0</v>
      </c>
      <c r="T121" s="227">
        <f>S121*H121</f>
        <v>0</v>
      </c>
      <c r="AR121" s="18" t="s">
        <v>687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687</v>
      </c>
      <c r="BM121" s="18" t="s">
        <v>4461</v>
      </c>
    </row>
    <row r="122" s="1" customFormat="1">
      <c r="B122" s="39"/>
      <c r="C122" s="40"/>
      <c r="D122" s="229" t="s">
        <v>245</v>
      </c>
      <c r="E122" s="40"/>
      <c r="F122" s="230" t="s">
        <v>4462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1" customFormat="1" ht="25.92" customHeight="1">
      <c r="B123" s="201"/>
      <c r="C123" s="202"/>
      <c r="D123" s="203" t="s">
        <v>71</v>
      </c>
      <c r="E123" s="204" t="s">
        <v>806</v>
      </c>
      <c r="F123" s="204" t="s">
        <v>107</v>
      </c>
      <c r="G123" s="202"/>
      <c r="H123" s="202"/>
      <c r="I123" s="205"/>
      <c r="J123" s="206">
        <f>BK123</f>
        <v>0</v>
      </c>
      <c r="K123" s="202"/>
      <c r="L123" s="207"/>
      <c r="M123" s="208"/>
      <c r="N123" s="209"/>
      <c r="O123" s="209"/>
      <c r="P123" s="210">
        <f>SUM(P124:P127)</f>
        <v>0</v>
      </c>
      <c r="Q123" s="209"/>
      <c r="R123" s="210">
        <f>SUM(R124:R127)</f>
        <v>0</v>
      </c>
      <c r="S123" s="209"/>
      <c r="T123" s="211">
        <f>SUM(T124:T127)</f>
        <v>0</v>
      </c>
      <c r="AR123" s="212" t="s">
        <v>243</v>
      </c>
      <c r="AT123" s="213" t="s">
        <v>71</v>
      </c>
      <c r="AU123" s="213" t="s">
        <v>72</v>
      </c>
      <c r="AY123" s="212" t="s">
        <v>236</v>
      </c>
      <c r="BK123" s="214">
        <f>SUM(BK124:BK127)</f>
        <v>0</v>
      </c>
    </row>
    <row r="124" s="1" customFormat="1" ht="16.5" customHeight="1">
      <c r="B124" s="39"/>
      <c r="C124" s="217" t="s">
        <v>412</v>
      </c>
      <c r="D124" s="217" t="s">
        <v>238</v>
      </c>
      <c r="E124" s="218" t="s">
        <v>854</v>
      </c>
      <c r="F124" s="219" t="s">
        <v>4463</v>
      </c>
      <c r="G124" s="220" t="s">
        <v>501</v>
      </c>
      <c r="H124" s="221">
        <v>1</v>
      </c>
      <c r="I124" s="222"/>
      <c r="J124" s="223">
        <f>ROUND(I124*H124,2)</f>
        <v>0</v>
      </c>
      <c r="K124" s="219" t="s">
        <v>686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809</v>
      </c>
      <c r="AT124" s="18" t="s">
        <v>238</v>
      </c>
      <c r="AU124" s="18" t="s">
        <v>79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809</v>
      </c>
      <c r="BM124" s="18" t="s">
        <v>4464</v>
      </c>
    </row>
    <row r="125" s="1" customFormat="1">
      <c r="B125" s="39"/>
      <c r="C125" s="40"/>
      <c r="D125" s="229" t="s">
        <v>245</v>
      </c>
      <c r="E125" s="40"/>
      <c r="F125" s="230" t="s">
        <v>857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79</v>
      </c>
    </row>
    <row r="126" s="1" customFormat="1" ht="16.5" customHeight="1">
      <c r="B126" s="39"/>
      <c r="C126" s="217" t="s">
        <v>418</v>
      </c>
      <c r="D126" s="217" t="s">
        <v>238</v>
      </c>
      <c r="E126" s="218" t="s">
        <v>858</v>
      </c>
      <c r="F126" s="219" t="s">
        <v>859</v>
      </c>
      <c r="G126" s="220" t="s">
        <v>276</v>
      </c>
      <c r="H126" s="221">
        <v>1</v>
      </c>
      <c r="I126" s="222"/>
      <c r="J126" s="223">
        <f>ROUND(I126*H126,2)</f>
        <v>0</v>
      </c>
      <c r="K126" s="219" t="s">
        <v>686</v>
      </c>
      <c r="L126" s="44"/>
      <c r="M126" s="224" t="s">
        <v>19</v>
      </c>
      <c r="N126" s="225" t="s">
        <v>43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809</v>
      </c>
      <c r="AT126" s="18" t="s">
        <v>238</v>
      </c>
      <c r="AU126" s="18" t="s">
        <v>79</v>
      </c>
      <c r="AY126" s="18" t="s">
        <v>236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79</v>
      </c>
      <c r="BK126" s="228">
        <f>ROUND(I126*H126,2)</f>
        <v>0</v>
      </c>
      <c r="BL126" s="18" t="s">
        <v>809</v>
      </c>
      <c r="BM126" s="18" t="s">
        <v>4465</v>
      </c>
    </row>
    <row r="127" s="1" customFormat="1">
      <c r="B127" s="39"/>
      <c r="C127" s="40"/>
      <c r="D127" s="229" t="s">
        <v>245</v>
      </c>
      <c r="E127" s="40"/>
      <c r="F127" s="230" t="s">
        <v>861</v>
      </c>
      <c r="G127" s="40"/>
      <c r="H127" s="40"/>
      <c r="I127" s="144"/>
      <c r="J127" s="40"/>
      <c r="K127" s="40"/>
      <c r="L127" s="44"/>
      <c r="M127" s="247"/>
      <c r="N127" s="248"/>
      <c r="O127" s="248"/>
      <c r="P127" s="248"/>
      <c r="Q127" s="248"/>
      <c r="R127" s="248"/>
      <c r="S127" s="248"/>
      <c r="T127" s="249"/>
      <c r="AT127" s="18" t="s">
        <v>245</v>
      </c>
      <c r="AU127" s="18" t="s">
        <v>79</v>
      </c>
    </row>
    <row r="128" s="1" customFormat="1" ht="6.96" customHeight="1">
      <c r="B128" s="58"/>
      <c r="C128" s="59"/>
      <c r="D128" s="59"/>
      <c r="E128" s="59"/>
      <c r="F128" s="59"/>
      <c r="G128" s="59"/>
      <c r="H128" s="59"/>
      <c r="I128" s="168"/>
      <c r="J128" s="59"/>
      <c r="K128" s="59"/>
      <c r="L128" s="44"/>
    </row>
  </sheetData>
  <sheetProtection sheet="1" autoFilter="0" formatColumns="0" formatRows="0" objects="1" scenarios="1" spinCount="100000" saltValue="eLUHDEH8N/mmZj1X6uC5CsrE7WLgSlWuqQ4JUc5N0t688T6bOUg4KJ45NnEK66FVqkhcUJs6t6Z+lEfsgN0K9A==" hashValue="zbaOfOmfFGFRmeVTgDT+1dGHSbbswOxzK4pV0QnMUKHLkcc3pce1Nx5qglxg2HBSf9jnD8tJYsH1v+TtmaltOA==" algorithmName="SHA-512" password="CC35"/>
  <autoFilter ref="C88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203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ht="12" customHeight="1">
      <c r="B8" s="21"/>
      <c r="D8" s="142" t="s">
        <v>211</v>
      </c>
      <c r="L8" s="21"/>
    </row>
    <row r="9" s="1" customFormat="1" ht="16.5" customHeight="1">
      <c r="B9" s="44"/>
      <c r="E9" s="143" t="s">
        <v>4422</v>
      </c>
      <c r="F9" s="1"/>
      <c r="G9" s="1"/>
      <c r="H9" s="1"/>
      <c r="I9" s="144"/>
      <c r="L9" s="44"/>
    </row>
    <row r="10" s="1" customFormat="1" ht="12" customHeight="1">
      <c r="B10" s="44"/>
      <c r="D10" s="142" t="s">
        <v>213</v>
      </c>
      <c r="I10" s="144"/>
      <c r="L10" s="44"/>
    </row>
    <row r="11" s="1" customFormat="1" ht="36.96" customHeight="1">
      <c r="B11" s="44"/>
      <c r="E11" s="145" t="s">
        <v>4466</v>
      </c>
      <c r="F11" s="1"/>
      <c r="G11" s="1"/>
      <c r="H11" s="1"/>
      <c r="I11" s="144"/>
      <c r="L11" s="44"/>
    </row>
    <row r="12" s="1" customFormat="1">
      <c r="B12" s="44"/>
      <c r="I12" s="144"/>
      <c r="L12" s="44"/>
    </row>
    <row r="13" s="1" customFormat="1" ht="12" customHeight="1">
      <c r="B13" s="44"/>
      <c r="D13" s="142" t="s">
        <v>18</v>
      </c>
      <c r="F13" s="18" t="s">
        <v>19</v>
      </c>
      <c r="I13" s="146" t="s">
        <v>20</v>
      </c>
      <c r="J13" s="18" t="s">
        <v>19</v>
      </c>
      <c r="L13" s="44"/>
    </row>
    <row r="14" s="1" customFormat="1" ht="12" customHeight="1">
      <c r="B14" s="44"/>
      <c r="D14" s="142" t="s">
        <v>21</v>
      </c>
      <c r="F14" s="18" t="s">
        <v>22</v>
      </c>
      <c r="I14" s="146" t="s">
        <v>23</v>
      </c>
      <c r="J14" s="147" t="str">
        <f>'Rekapitulace stavby'!AN8</f>
        <v>28. 1. 2019</v>
      </c>
      <c r="L14" s="44"/>
    </row>
    <row r="15" s="1" customFormat="1" ht="10.8" customHeight="1">
      <c r="B15" s="44"/>
      <c r="I15" s="144"/>
      <c r="L15" s="44"/>
    </row>
    <row r="16" s="1" customFormat="1" ht="12" customHeight="1">
      <c r="B16" s="44"/>
      <c r="D16" s="142" t="s">
        <v>25</v>
      </c>
      <c r="I16" s="146" t="s">
        <v>26</v>
      </c>
      <c r="J16" s="18" t="s">
        <v>19</v>
      </c>
      <c r="L16" s="44"/>
    </row>
    <row r="17" s="1" customFormat="1" ht="18" customHeight="1">
      <c r="B17" s="44"/>
      <c r="E17" s="18" t="s">
        <v>27</v>
      </c>
      <c r="I17" s="146" t="s">
        <v>28</v>
      </c>
      <c r="J17" s="18" t="s">
        <v>19</v>
      </c>
      <c r="L17" s="44"/>
    </row>
    <row r="18" s="1" customFormat="1" ht="6.96" customHeight="1">
      <c r="B18" s="44"/>
      <c r="I18" s="144"/>
      <c r="L18" s="44"/>
    </row>
    <row r="19" s="1" customFormat="1" ht="12" customHeight="1">
      <c r="B19" s="44"/>
      <c r="D19" s="142" t="s">
        <v>29</v>
      </c>
      <c r="I19" s="146" t="s">
        <v>26</v>
      </c>
      <c r="J19" s="34" t="str">
        <f>'Rekapitulace stavby'!AN13</f>
        <v>Vyplň údaj</v>
      </c>
      <c r="L19" s="44"/>
    </row>
    <row r="20" s="1" customFormat="1" ht="18" customHeight="1">
      <c r="B20" s="44"/>
      <c r="E20" s="34" t="str">
        <f>'Rekapitulace stavby'!E14</f>
        <v>Vyplň údaj</v>
      </c>
      <c r="F20" s="18"/>
      <c r="G20" s="18"/>
      <c r="H20" s="18"/>
      <c r="I20" s="146" t="s">
        <v>28</v>
      </c>
      <c r="J20" s="34" t="str">
        <f>'Rekapitulace stavby'!AN14</f>
        <v>Vyplň údaj</v>
      </c>
      <c r="L20" s="44"/>
    </row>
    <row r="21" s="1" customFormat="1" ht="6.96" customHeight="1">
      <c r="B21" s="44"/>
      <c r="I21" s="144"/>
      <c r="L21" s="44"/>
    </row>
    <row r="22" s="1" customFormat="1" ht="12" customHeight="1">
      <c r="B22" s="44"/>
      <c r="D22" s="142" t="s">
        <v>31</v>
      </c>
      <c r="I22" s="146" t="s">
        <v>26</v>
      </c>
      <c r="J22" s="18" t="s">
        <v>19</v>
      </c>
      <c r="L22" s="44"/>
    </row>
    <row r="23" s="1" customFormat="1" ht="18" customHeight="1">
      <c r="B23" s="44"/>
      <c r="E23" s="18" t="s">
        <v>32</v>
      </c>
      <c r="I23" s="146" t="s">
        <v>28</v>
      </c>
      <c r="J23" s="18" t="s">
        <v>19</v>
      </c>
      <c r="L23" s="44"/>
    </row>
    <row r="24" s="1" customFormat="1" ht="6.96" customHeight="1">
      <c r="B24" s="44"/>
      <c r="I24" s="144"/>
      <c r="L24" s="44"/>
    </row>
    <row r="25" s="1" customFormat="1" ht="12" customHeight="1">
      <c r="B25" s="44"/>
      <c r="D25" s="142" t="s">
        <v>34</v>
      </c>
      <c r="I25" s="146" t="s">
        <v>26</v>
      </c>
      <c r="J25" s="18" t="s">
        <v>19</v>
      </c>
      <c r="L25" s="44"/>
    </row>
    <row r="26" s="1" customFormat="1" ht="18" customHeight="1">
      <c r="B26" s="44"/>
      <c r="E26" s="18" t="s">
        <v>674</v>
      </c>
      <c r="I26" s="146" t="s">
        <v>28</v>
      </c>
      <c r="J26" s="18" t="s">
        <v>19</v>
      </c>
      <c r="L26" s="44"/>
    </row>
    <row r="27" s="1" customFormat="1" ht="6.96" customHeight="1">
      <c r="B27" s="44"/>
      <c r="I27" s="144"/>
      <c r="L27" s="44"/>
    </row>
    <row r="28" s="1" customFormat="1" ht="12" customHeight="1">
      <c r="B28" s="44"/>
      <c r="D28" s="142" t="s">
        <v>36</v>
      </c>
      <c r="I28" s="144"/>
      <c r="L28" s="44"/>
    </row>
    <row r="29" s="7" customFormat="1" ht="16.5" customHeight="1">
      <c r="B29" s="148"/>
      <c r="E29" s="149" t="s">
        <v>19</v>
      </c>
      <c r="F29" s="149"/>
      <c r="G29" s="149"/>
      <c r="H29" s="149"/>
      <c r="I29" s="150"/>
      <c r="L29" s="148"/>
    </row>
    <row r="30" s="1" customFormat="1" ht="6.96" customHeight="1">
      <c r="B30" s="44"/>
      <c r="I30" s="144"/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25.44" customHeight="1">
      <c r="B32" s="44"/>
      <c r="D32" s="152" t="s">
        <v>38</v>
      </c>
      <c r="I32" s="144"/>
      <c r="J32" s="153">
        <f>ROUND(J88, 2)</f>
        <v>0</v>
      </c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14.4" customHeight="1">
      <c r="B34" s="44"/>
      <c r="F34" s="154" t="s">
        <v>40</v>
      </c>
      <c r="I34" s="155" t="s">
        <v>39</v>
      </c>
      <c r="J34" s="154" t="s">
        <v>41</v>
      </c>
      <c r="L34" s="44"/>
    </row>
    <row r="35" s="1" customFormat="1" ht="14.4" customHeight="1">
      <c r="B35" s="44"/>
      <c r="D35" s="142" t="s">
        <v>42</v>
      </c>
      <c r="E35" s="142" t="s">
        <v>43</v>
      </c>
      <c r="F35" s="156">
        <f>ROUND((SUM(BE88:BE103)),  2)</f>
        <v>0</v>
      </c>
      <c r="I35" s="157">
        <v>0.20999999999999999</v>
      </c>
      <c r="J35" s="156">
        <f>ROUND(((SUM(BE88:BE103))*I35),  2)</f>
        <v>0</v>
      </c>
      <c r="L35" s="44"/>
    </row>
    <row r="36" s="1" customFormat="1" ht="14.4" customHeight="1">
      <c r="B36" s="44"/>
      <c r="E36" s="142" t="s">
        <v>44</v>
      </c>
      <c r="F36" s="156">
        <f>ROUND((SUM(BF88:BF103)),  2)</f>
        <v>0</v>
      </c>
      <c r="I36" s="157">
        <v>0.14999999999999999</v>
      </c>
      <c r="J36" s="156">
        <f>ROUND(((SUM(BF88:BF103))*I36),  2)</f>
        <v>0</v>
      </c>
      <c r="L36" s="44"/>
    </row>
    <row r="37" hidden="1" s="1" customFormat="1" ht="14.4" customHeight="1">
      <c r="B37" s="44"/>
      <c r="E37" s="142" t="s">
        <v>45</v>
      </c>
      <c r="F37" s="156">
        <f>ROUND((SUM(BG88:BG103)),  2)</f>
        <v>0</v>
      </c>
      <c r="I37" s="157">
        <v>0.20999999999999999</v>
      </c>
      <c r="J37" s="156">
        <f>0</f>
        <v>0</v>
      </c>
      <c r="L37" s="44"/>
    </row>
    <row r="38" hidden="1" s="1" customFormat="1" ht="14.4" customHeight="1">
      <c r="B38" s="44"/>
      <c r="E38" s="142" t="s">
        <v>46</v>
      </c>
      <c r="F38" s="156">
        <f>ROUND((SUM(BH88:BH103)),  2)</f>
        <v>0</v>
      </c>
      <c r="I38" s="157">
        <v>0.14999999999999999</v>
      </c>
      <c r="J38" s="156">
        <f>0</f>
        <v>0</v>
      </c>
      <c r="L38" s="44"/>
    </row>
    <row r="39" hidden="1" s="1" customFormat="1" ht="14.4" customHeight="1">
      <c r="B39" s="44"/>
      <c r="E39" s="142" t="s">
        <v>47</v>
      </c>
      <c r="F39" s="156">
        <f>ROUND((SUM(BI88:BI103)),  2)</f>
        <v>0</v>
      </c>
      <c r="I39" s="157">
        <v>0</v>
      </c>
      <c r="J39" s="156">
        <f>0</f>
        <v>0</v>
      </c>
      <c r="L39" s="44"/>
    </row>
    <row r="40" s="1" customFormat="1" ht="6.96" customHeight="1">
      <c r="B40" s="44"/>
      <c r="I40" s="144"/>
      <c r="L40" s="44"/>
    </row>
    <row r="41" s="1" customFormat="1" ht="25.44" customHeight="1">
      <c r="B41" s="44"/>
      <c r="C41" s="158"/>
      <c r="D41" s="159" t="s">
        <v>48</v>
      </c>
      <c r="E41" s="160"/>
      <c r="F41" s="160"/>
      <c r="G41" s="161" t="s">
        <v>49</v>
      </c>
      <c r="H41" s="162" t="s">
        <v>50</v>
      </c>
      <c r="I41" s="163"/>
      <c r="J41" s="164">
        <f>SUM(J32:J39)</f>
        <v>0</v>
      </c>
      <c r="K41" s="165"/>
      <c r="L41" s="44"/>
    </row>
    <row r="42" s="1" customFormat="1" ht="14.4" customHeight="1">
      <c r="B42" s="166"/>
      <c r="C42" s="167"/>
      <c r="D42" s="167"/>
      <c r="E42" s="167"/>
      <c r="F42" s="167"/>
      <c r="G42" s="167"/>
      <c r="H42" s="167"/>
      <c r="I42" s="168"/>
      <c r="J42" s="167"/>
      <c r="K42" s="167"/>
      <c r="L42" s="44"/>
    </row>
    <row r="46" s="1" customFormat="1" ht="6.96" customHeight="1">
      <c r="B46" s="169"/>
      <c r="C46" s="170"/>
      <c r="D46" s="170"/>
      <c r="E46" s="170"/>
      <c r="F46" s="170"/>
      <c r="G46" s="170"/>
      <c r="H46" s="170"/>
      <c r="I46" s="171"/>
      <c r="J46" s="170"/>
      <c r="K46" s="170"/>
      <c r="L46" s="44"/>
    </row>
    <row r="47" s="1" customFormat="1" ht="24.96" customHeight="1">
      <c r="B47" s="39"/>
      <c r="C47" s="24" t="s">
        <v>215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144"/>
      <c r="J48" s="40"/>
      <c r="K48" s="40"/>
      <c r="L48" s="44"/>
    </row>
    <row r="49" s="1" customFormat="1" ht="12" customHeight="1">
      <c r="B49" s="39"/>
      <c r="C49" s="33" t="s">
        <v>16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172" t="str">
        <f>E7</f>
        <v>Horoměřická S 071 - most, Praha 6, č. akce 999615</v>
      </c>
      <c r="F50" s="33"/>
      <c r="G50" s="33"/>
      <c r="H50" s="33"/>
      <c r="I50" s="144"/>
      <c r="J50" s="40"/>
      <c r="K50" s="40"/>
      <c r="L50" s="44"/>
    </row>
    <row r="51" ht="12" customHeight="1">
      <c r="B51" s="22"/>
      <c r="C51" s="33" t="s">
        <v>211</v>
      </c>
      <c r="D51" s="23"/>
      <c r="E51" s="23"/>
      <c r="F51" s="23"/>
      <c r="G51" s="23"/>
      <c r="H51" s="23"/>
      <c r="I51" s="137"/>
      <c r="J51" s="23"/>
      <c r="K51" s="23"/>
      <c r="L51" s="21"/>
    </row>
    <row r="52" s="1" customFormat="1" ht="16.5" customHeight="1">
      <c r="B52" s="39"/>
      <c r="C52" s="40"/>
      <c r="D52" s="40"/>
      <c r="E52" s="172" t="s">
        <v>4422</v>
      </c>
      <c r="F52" s="40"/>
      <c r="G52" s="40"/>
      <c r="H52" s="40"/>
      <c r="I52" s="144"/>
      <c r="J52" s="40"/>
      <c r="K52" s="40"/>
      <c r="L52" s="44"/>
    </row>
    <row r="53" s="1" customFormat="1" ht="12" customHeight="1">
      <c r="B53" s="39"/>
      <c r="C53" s="33" t="s">
        <v>213</v>
      </c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6.5" customHeight="1">
      <c r="B54" s="39"/>
      <c r="C54" s="40"/>
      <c r="D54" s="40"/>
      <c r="E54" s="65" t="str">
        <f>E11</f>
        <v>5/ODB - Stavební odběr, část odběratel</v>
      </c>
      <c r="F54" s="40"/>
      <c r="G54" s="40"/>
      <c r="H54" s="40"/>
      <c r="I54" s="144"/>
      <c r="J54" s="40"/>
      <c r="K54" s="40"/>
      <c r="L54" s="44"/>
    </row>
    <row r="55" s="1" customFormat="1" ht="6.96" customHeight="1">
      <c r="B55" s="39"/>
      <c r="C55" s="40"/>
      <c r="D55" s="40"/>
      <c r="E55" s="40"/>
      <c r="F55" s="40"/>
      <c r="G55" s="40"/>
      <c r="H55" s="40"/>
      <c r="I55" s="144"/>
      <c r="J55" s="40"/>
      <c r="K55" s="40"/>
      <c r="L55" s="44"/>
    </row>
    <row r="56" s="1" customFormat="1" ht="12" customHeight="1">
      <c r="B56" s="39"/>
      <c r="C56" s="33" t="s">
        <v>21</v>
      </c>
      <c r="D56" s="40"/>
      <c r="E56" s="40"/>
      <c r="F56" s="28" t="str">
        <f>F14</f>
        <v>ul. Horoměřická / Pod Habrovkou</v>
      </c>
      <c r="G56" s="40"/>
      <c r="H56" s="40"/>
      <c r="I56" s="146" t="s">
        <v>23</v>
      </c>
      <c r="J56" s="68" t="str">
        <f>IF(J14="","",J14)</f>
        <v>28. 1. 2019</v>
      </c>
      <c r="K56" s="40"/>
      <c r="L56" s="44"/>
    </row>
    <row r="57" s="1" customFormat="1" ht="6.96" customHeight="1">
      <c r="B57" s="39"/>
      <c r="C57" s="40"/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3.65" customHeight="1">
      <c r="B58" s="39"/>
      <c r="C58" s="33" t="s">
        <v>25</v>
      </c>
      <c r="D58" s="40"/>
      <c r="E58" s="40"/>
      <c r="F58" s="28" t="str">
        <f>E17</f>
        <v>TSK hl.m. Prahy, a.s.</v>
      </c>
      <c r="G58" s="40"/>
      <c r="H58" s="40"/>
      <c r="I58" s="146" t="s">
        <v>31</v>
      </c>
      <c r="J58" s="37" t="str">
        <f>E23</f>
        <v>AGA Letiště, spol. s r.o.</v>
      </c>
      <c r="K58" s="40"/>
      <c r="L58" s="44"/>
    </row>
    <row r="59" s="1" customFormat="1" ht="13.65" customHeight="1">
      <c r="B59" s="39"/>
      <c r="C59" s="33" t="s">
        <v>29</v>
      </c>
      <c r="D59" s="40"/>
      <c r="E59" s="40"/>
      <c r="F59" s="28" t="str">
        <f>IF(E20="","",E20)</f>
        <v>Vyplň údaj</v>
      </c>
      <c r="G59" s="40"/>
      <c r="H59" s="40"/>
      <c r="I59" s="146" t="s">
        <v>34</v>
      </c>
      <c r="J59" s="37" t="str">
        <f>E26</f>
        <v>Ing. Martin Krupička</v>
      </c>
      <c r="K59" s="40"/>
      <c r="L59" s="44"/>
    </row>
    <row r="60" s="1" customFormat="1" ht="10.32" customHeight="1">
      <c r="B60" s="39"/>
      <c r="C60" s="40"/>
      <c r="D60" s="40"/>
      <c r="E60" s="40"/>
      <c r="F60" s="40"/>
      <c r="G60" s="40"/>
      <c r="H60" s="40"/>
      <c r="I60" s="144"/>
      <c r="J60" s="40"/>
      <c r="K60" s="40"/>
      <c r="L60" s="44"/>
    </row>
    <row r="61" s="1" customFormat="1" ht="29.28" customHeight="1">
      <c r="B61" s="39"/>
      <c r="C61" s="173" t="s">
        <v>216</v>
      </c>
      <c r="D61" s="174"/>
      <c r="E61" s="174"/>
      <c r="F61" s="174"/>
      <c r="G61" s="174"/>
      <c r="H61" s="174"/>
      <c r="I61" s="175"/>
      <c r="J61" s="176" t="s">
        <v>217</v>
      </c>
      <c r="K61" s="174"/>
      <c r="L61" s="44"/>
    </row>
    <row r="62" s="1" customFormat="1" ht="10.32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22.8" customHeight="1">
      <c r="B63" s="39"/>
      <c r="C63" s="177" t="s">
        <v>70</v>
      </c>
      <c r="D63" s="40"/>
      <c r="E63" s="40"/>
      <c r="F63" s="40"/>
      <c r="G63" s="40"/>
      <c r="H63" s="40"/>
      <c r="I63" s="144"/>
      <c r="J63" s="98">
        <f>J88</f>
        <v>0</v>
      </c>
      <c r="K63" s="40"/>
      <c r="L63" s="44"/>
      <c r="AU63" s="18" t="s">
        <v>218</v>
      </c>
    </row>
    <row r="64" s="8" customFormat="1" ht="24.96" customHeight="1">
      <c r="B64" s="178"/>
      <c r="C64" s="179"/>
      <c r="D64" s="180" t="s">
        <v>675</v>
      </c>
      <c r="E64" s="181"/>
      <c r="F64" s="181"/>
      <c r="G64" s="181"/>
      <c r="H64" s="181"/>
      <c r="I64" s="182"/>
      <c r="J64" s="183">
        <f>J89</f>
        <v>0</v>
      </c>
      <c r="K64" s="179"/>
      <c r="L64" s="184"/>
    </row>
    <row r="65" s="9" customFormat="1" ht="19.92" customHeight="1">
      <c r="B65" s="185"/>
      <c r="C65" s="122"/>
      <c r="D65" s="186" t="s">
        <v>676</v>
      </c>
      <c r="E65" s="187"/>
      <c r="F65" s="187"/>
      <c r="G65" s="187"/>
      <c r="H65" s="187"/>
      <c r="I65" s="188"/>
      <c r="J65" s="189">
        <f>J90</f>
        <v>0</v>
      </c>
      <c r="K65" s="122"/>
      <c r="L65" s="190"/>
    </row>
    <row r="66" s="9" customFormat="1" ht="19.92" customHeight="1">
      <c r="B66" s="185"/>
      <c r="C66" s="122"/>
      <c r="D66" s="186" t="s">
        <v>678</v>
      </c>
      <c r="E66" s="187"/>
      <c r="F66" s="187"/>
      <c r="G66" s="187"/>
      <c r="H66" s="187"/>
      <c r="I66" s="188"/>
      <c r="J66" s="189">
        <f>J99</f>
        <v>0</v>
      </c>
      <c r="K66" s="122"/>
      <c r="L66" s="190"/>
    </row>
    <row r="67" s="1" customFormat="1" ht="21.84" customHeight="1">
      <c r="B67" s="39"/>
      <c r="C67" s="40"/>
      <c r="D67" s="40"/>
      <c r="E67" s="40"/>
      <c r="F67" s="40"/>
      <c r="G67" s="40"/>
      <c r="H67" s="40"/>
      <c r="I67" s="144"/>
      <c r="J67" s="40"/>
      <c r="K67" s="40"/>
      <c r="L67" s="44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8"/>
      <c r="J68" s="59"/>
      <c r="K68" s="59"/>
      <c r="L68" s="44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71"/>
      <c r="J72" s="61"/>
      <c r="K72" s="61"/>
      <c r="L72" s="44"/>
    </row>
    <row r="73" s="1" customFormat="1" ht="24.96" customHeight="1">
      <c r="B73" s="39"/>
      <c r="C73" s="24" t="s">
        <v>221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2" customHeight="1">
      <c r="B75" s="39"/>
      <c r="C75" s="33" t="s">
        <v>16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172" t="str">
        <f>E7</f>
        <v>Horoměřická S 071 - most, Praha 6, č. akce 999615</v>
      </c>
      <c r="F76" s="33"/>
      <c r="G76" s="33"/>
      <c r="H76" s="33"/>
      <c r="I76" s="144"/>
      <c r="J76" s="40"/>
      <c r="K76" s="40"/>
      <c r="L76" s="44"/>
    </row>
    <row r="77" ht="12" customHeight="1">
      <c r="B77" s="22"/>
      <c r="C77" s="33" t="s">
        <v>211</v>
      </c>
      <c r="D77" s="23"/>
      <c r="E77" s="23"/>
      <c r="F77" s="23"/>
      <c r="G77" s="23"/>
      <c r="H77" s="23"/>
      <c r="I77" s="137"/>
      <c r="J77" s="23"/>
      <c r="K77" s="23"/>
      <c r="L77" s="21"/>
    </row>
    <row r="78" s="1" customFormat="1" ht="16.5" customHeight="1">
      <c r="B78" s="39"/>
      <c r="C78" s="40"/>
      <c r="D78" s="40"/>
      <c r="E78" s="172" t="s">
        <v>4422</v>
      </c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213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65" t="str">
        <f>E11</f>
        <v>5/ODB - Stavební odběr, část odběratel</v>
      </c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F14</f>
        <v>ul. Horoměřická / Pod Habrovkou</v>
      </c>
      <c r="G82" s="40"/>
      <c r="H82" s="40"/>
      <c r="I82" s="146" t="s">
        <v>23</v>
      </c>
      <c r="J82" s="68" t="str">
        <f>IF(J14="","",J14)</f>
        <v>28. 1. 2019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3.65" customHeight="1">
      <c r="B84" s="39"/>
      <c r="C84" s="33" t="s">
        <v>25</v>
      </c>
      <c r="D84" s="40"/>
      <c r="E84" s="40"/>
      <c r="F84" s="28" t="str">
        <f>E17</f>
        <v>TSK hl.m. Prahy, a.s.</v>
      </c>
      <c r="G84" s="40"/>
      <c r="H84" s="40"/>
      <c r="I84" s="146" t="s">
        <v>31</v>
      </c>
      <c r="J84" s="37" t="str">
        <f>E23</f>
        <v>AGA Letiště, spol. s r.o.</v>
      </c>
      <c r="K84" s="40"/>
      <c r="L84" s="44"/>
    </row>
    <row r="85" s="1" customFormat="1" ht="13.65" customHeight="1">
      <c r="B85" s="39"/>
      <c r="C85" s="33" t="s">
        <v>29</v>
      </c>
      <c r="D85" s="40"/>
      <c r="E85" s="40"/>
      <c r="F85" s="28" t="str">
        <f>IF(E20="","",E20)</f>
        <v>Vyplň údaj</v>
      </c>
      <c r="G85" s="40"/>
      <c r="H85" s="40"/>
      <c r="I85" s="146" t="s">
        <v>34</v>
      </c>
      <c r="J85" s="37" t="str">
        <f>E26</f>
        <v>Ing. Martin Krupička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0" customFormat="1" ht="29.28" customHeight="1">
      <c r="B87" s="191"/>
      <c r="C87" s="192" t="s">
        <v>222</v>
      </c>
      <c r="D87" s="193" t="s">
        <v>57</v>
      </c>
      <c r="E87" s="193" t="s">
        <v>53</v>
      </c>
      <c r="F87" s="193" t="s">
        <v>54</v>
      </c>
      <c r="G87" s="193" t="s">
        <v>223</v>
      </c>
      <c r="H87" s="193" t="s">
        <v>224</v>
      </c>
      <c r="I87" s="194" t="s">
        <v>225</v>
      </c>
      <c r="J87" s="193" t="s">
        <v>217</v>
      </c>
      <c r="K87" s="195" t="s">
        <v>226</v>
      </c>
      <c r="L87" s="196"/>
      <c r="M87" s="88" t="s">
        <v>19</v>
      </c>
      <c r="N87" s="89" t="s">
        <v>42</v>
      </c>
      <c r="O87" s="89" t="s">
        <v>227</v>
      </c>
      <c r="P87" s="89" t="s">
        <v>228</v>
      </c>
      <c r="Q87" s="89" t="s">
        <v>229</v>
      </c>
      <c r="R87" s="89" t="s">
        <v>230</v>
      </c>
      <c r="S87" s="89" t="s">
        <v>231</v>
      </c>
      <c r="T87" s="90" t="s">
        <v>232</v>
      </c>
    </row>
    <row r="88" s="1" customFormat="1" ht="22.8" customHeight="1">
      <c r="B88" s="39"/>
      <c r="C88" s="95" t="s">
        <v>233</v>
      </c>
      <c r="D88" s="40"/>
      <c r="E88" s="40"/>
      <c r="F88" s="40"/>
      <c r="G88" s="40"/>
      <c r="H88" s="40"/>
      <c r="I88" s="144"/>
      <c r="J88" s="197">
        <f>BK88</f>
        <v>0</v>
      </c>
      <c r="K88" s="40"/>
      <c r="L88" s="44"/>
      <c r="M88" s="91"/>
      <c r="N88" s="92"/>
      <c r="O88" s="92"/>
      <c r="P88" s="198">
        <f>P89</f>
        <v>0</v>
      </c>
      <c r="Q88" s="92"/>
      <c r="R88" s="198">
        <f>R89</f>
        <v>0</v>
      </c>
      <c r="S88" s="92"/>
      <c r="T88" s="199">
        <f>T89</f>
        <v>0.78000000000000003</v>
      </c>
      <c r="AT88" s="18" t="s">
        <v>71</v>
      </c>
      <c r="AU88" s="18" t="s">
        <v>218</v>
      </c>
      <c r="BK88" s="200">
        <f>BK89</f>
        <v>0</v>
      </c>
    </row>
    <row r="89" s="11" customFormat="1" ht="25.92" customHeight="1">
      <c r="B89" s="201"/>
      <c r="C89" s="202"/>
      <c r="D89" s="203" t="s">
        <v>71</v>
      </c>
      <c r="E89" s="204" t="s">
        <v>680</v>
      </c>
      <c r="F89" s="204" t="s">
        <v>681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P90+P99</f>
        <v>0</v>
      </c>
      <c r="Q89" s="209"/>
      <c r="R89" s="210">
        <f>R90+R99</f>
        <v>0</v>
      </c>
      <c r="S89" s="209"/>
      <c r="T89" s="211">
        <f>T90+T99</f>
        <v>0.78000000000000003</v>
      </c>
      <c r="AR89" s="212" t="s">
        <v>101</v>
      </c>
      <c r="AT89" s="213" t="s">
        <v>71</v>
      </c>
      <c r="AU89" s="213" t="s">
        <v>72</v>
      </c>
      <c r="AY89" s="212" t="s">
        <v>236</v>
      </c>
      <c r="BK89" s="214">
        <f>BK90+BK99</f>
        <v>0</v>
      </c>
    </row>
    <row r="90" s="11" customFormat="1" ht="22.8" customHeight="1">
      <c r="B90" s="201"/>
      <c r="C90" s="202"/>
      <c r="D90" s="203" t="s">
        <v>71</v>
      </c>
      <c r="E90" s="215" t="s">
        <v>682</v>
      </c>
      <c r="F90" s="215" t="s">
        <v>683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SUM(P91:P98)</f>
        <v>0</v>
      </c>
      <c r="Q90" s="209"/>
      <c r="R90" s="210">
        <f>SUM(R91:R98)</f>
        <v>0</v>
      </c>
      <c r="S90" s="209"/>
      <c r="T90" s="211">
        <f>SUM(T91:T98)</f>
        <v>0</v>
      </c>
      <c r="AR90" s="212" t="s">
        <v>101</v>
      </c>
      <c r="AT90" s="213" t="s">
        <v>71</v>
      </c>
      <c r="AU90" s="213" t="s">
        <v>79</v>
      </c>
      <c r="AY90" s="212" t="s">
        <v>236</v>
      </c>
      <c r="BK90" s="214">
        <f>SUM(BK91:BK98)</f>
        <v>0</v>
      </c>
    </row>
    <row r="91" s="1" customFormat="1" ht="16.5" customHeight="1">
      <c r="B91" s="39"/>
      <c r="C91" s="217" t="s">
        <v>79</v>
      </c>
      <c r="D91" s="217" t="s">
        <v>238</v>
      </c>
      <c r="E91" s="218" t="s">
        <v>4467</v>
      </c>
      <c r="F91" s="219" t="s">
        <v>4468</v>
      </c>
      <c r="G91" s="220" t="s">
        <v>276</v>
      </c>
      <c r="H91" s="221">
        <v>1</v>
      </c>
      <c r="I91" s="222"/>
      <c r="J91" s="223">
        <f>ROUND(I91*H91,2)</f>
        <v>0</v>
      </c>
      <c r="K91" s="219" t="s">
        <v>686</v>
      </c>
      <c r="L91" s="44"/>
      <c r="M91" s="224" t="s">
        <v>19</v>
      </c>
      <c r="N91" s="225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687</v>
      </c>
      <c r="AT91" s="18" t="s">
        <v>238</v>
      </c>
      <c r="AU91" s="18" t="s">
        <v>81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687</v>
      </c>
      <c r="BM91" s="18" t="s">
        <v>4469</v>
      </c>
    </row>
    <row r="92" s="1" customFormat="1">
      <c r="B92" s="39"/>
      <c r="C92" s="40"/>
      <c r="D92" s="229" t="s">
        <v>245</v>
      </c>
      <c r="E92" s="40"/>
      <c r="F92" s="230" t="s">
        <v>4470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81</v>
      </c>
    </row>
    <row r="93" s="1" customFormat="1" ht="16.5" customHeight="1">
      <c r="B93" s="39"/>
      <c r="C93" s="260" t="s">
        <v>81</v>
      </c>
      <c r="D93" s="260" t="s">
        <v>680</v>
      </c>
      <c r="E93" s="261" t="s">
        <v>1407</v>
      </c>
      <c r="F93" s="262" t="s">
        <v>1408</v>
      </c>
      <c r="G93" s="263" t="s">
        <v>692</v>
      </c>
      <c r="H93" s="264">
        <v>1</v>
      </c>
      <c r="I93" s="265"/>
      <c r="J93" s="266">
        <f>ROUND(I93*H93,2)</f>
        <v>0</v>
      </c>
      <c r="K93" s="262" t="s">
        <v>686</v>
      </c>
      <c r="L93" s="267"/>
      <c r="M93" s="268" t="s">
        <v>19</v>
      </c>
      <c r="N93" s="269" t="s">
        <v>43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693</v>
      </c>
      <c r="AT93" s="18" t="s">
        <v>680</v>
      </c>
      <c r="AU93" s="18" t="s">
        <v>81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693</v>
      </c>
      <c r="BM93" s="18" t="s">
        <v>4471</v>
      </c>
    </row>
    <row r="94" s="1" customFormat="1">
      <c r="B94" s="39"/>
      <c r="C94" s="40"/>
      <c r="D94" s="229" t="s">
        <v>245</v>
      </c>
      <c r="E94" s="40"/>
      <c r="F94" s="230" t="s">
        <v>1408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81</v>
      </c>
    </row>
    <row r="95" s="1" customFormat="1" ht="22.5" customHeight="1">
      <c r="B95" s="39"/>
      <c r="C95" s="217" t="s">
        <v>101</v>
      </c>
      <c r="D95" s="217" t="s">
        <v>238</v>
      </c>
      <c r="E95" s="218" t="s">
        <v>4472</v>
      </c>
      <c r="F95" s="219" t="s">
        <v>1428</v>
      </c>
      <c r="G95" s="220" t="s">
        <v>318</v>
      </c>
      <c r="H95" s="221">
        <v>65</v>
      </c>
      <c r="I95" s="222"/>
      <c r="J95" s="223">
        <f>ROUND(I95*H95,2)</f>
        <v>0</v>
      </c>
      <c r="K95" s="219" t="s">
        <v>686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687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687</v>
      </c>
      <c r="BM95" s="18" t="s">
        <v>4473</v>
      </c>
    </row>
    <row r="96" s="1" customFormat="1">
      <c r="B96" s="39"/>
      <c r="C96" s="40"/>
      <c r="D96" s="229" t="s">
        <v>245</v>
      </c>
      <c r="E96" s="40"/>
      <c r="F96" s="230" t="s">
        <v>1430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" customFormat="1" ht="16.5" customHeight="1">
      <c r="B97" s="39"/>
      <c r="C97" s="260" t="s">
        <v>243</v>
      </c>
      <c r="D97" s="260" t="s">
        <v>680</v>
      </c>
      <c r="E97" s="261" t="s">
        <v>817</v>
      </c>
      <c r="F97" s="262" t="s">
        <v>4474</v>
      </c>
      <c r="G97" s="263" t="s">
        <v>318</v>
      </c>
      <c r="H97" s="264">
        <v>70</v>
      </c>
      <c r="I97" s="265"/>
      <c r="J97" s="266">
        <f>ROUND(I97*H97,2)</f>
        <v>0</v>
      </c>
      <c r="K97" s="262" t="s">
        <v>686</v>
      </c>
      <c r="L97" s="267"/>
      <c r="M97" s="268" t="s">
        <v>19</v>
      </c>
      <c r="N97" s="269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693</v>
      </c>
      <c r="AT97" s="18" t="s">
        <v>680</v>
      </c>
      <c r="AU97" s="18" t="s">
        <v>81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693</v>
      </c>
      <c r="BM97" s="18" t="s">
        <v>4475</v>
      </c>
    </row>
    <row r="98" s="1" customFormat="1">
      <c r="B98" s="39"/>
      <c r="C98" s="40"/>
      <c r="D98" s="229" t="s">
        <v>245</v>
      </c>
      <c r="E98" s="40"/>
      <c r="F98" s="230" t="s">
        <v>820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81</v>
      </c>
    </row>
    <row r="99" s="11" customFormat="1" ht="22.8" customHeight="1">
      <c r="B99" s="201"/>
      <c r="C99" s="202"/>
      <c r="D99" s="203" t="s">
        <v>71</v>
      </c>
      <c r="E99" s="215" t="s">
        <v>721</v>
      </c>
      <c r="F99" s="215" t="s">
        <v>722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SUM(P100:P103)</f>
        <v>0</v>
      </c>
      <c r="Q99" s="209"/>
      <c r="R99" s="210">
        <f>SUM(R100:R103)</f>
        <v>0</v>
      </c>
      <c r="S99" s="209"/>
      <c r="T99" s="211">
        <f>SUM(T100:T103)</f>
        <v>0.78000000000000003</v>
      </c>
      <c r="AR99" s="212" t="s">
        <v>101</v>
      </c>
      <c r="AT99" s="213" t="s">
        <v>71</v>
      </c>
      <c r="AU99" s="213" t="s">
        <v>79</v>
      </c>
      <c r="AY99" s="212" t="s">
        <v>236</v>
      </c>
      <c r="BK99" s="214">
        <f>SUM(BK100:BK103)</f>
        <v>0</v>
      </c>
    </row>
    <row r="100" s="1" customFormat="1" ht="16.5" customHeight="1">
      <c r="B100" s="39"/>
      <c r="C100" s="217" t="s">
        <v>286</v>
      </c>
      <c r="D100" s="217" t="s">
        <v>238</v>
      </c>
      <c r="E100" s="218" t="s">
        <v>1524</v>
      </c>
      <c r="F100" s="219" t="s">
        <v>1525</v>
      </c>
      <c r="G100" s="220" t="s">
        <v>318</v>
      </c>
      <c r="H100" s="221">
        <v>65</v>
      </c>
      <c r="I100" s="222"/>
      <c r="J100" s="223">
        <f>ROUND(I100*H100,2)</f>
        <v>0</v>
      </c>
      <c r="K100" s="219" t="s">
        <v>686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0.012</v>
      </c>
      <c r="T100" s="227">
        <f>S100*H100</f>
        <v>0.78000000000000003</v>
      </c>
      <c r="AR100" s="18" t="s">
        <v>687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687</v>
      </c>
      <c r="BM100" s="18" t="s">
        <v>4476</v>
      </c>
    </row>
    <row r="101" s="1" customFormat="1">
      <c r="B101" s="39"/>
      <c r="C101" s="40"/>
      <c r="D101" s="229" t="s">
        <v>245</v>
      </c>
      <c r="E101" s="40"/>
      <c r="F101" s="230" t="s">
        <v>1527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 ht="16.5" customHeight="1">
      <c r="B102" s="39"/>
      <c r="C102" s="260" t="s">
        <v>292</v>
      </c>
      <c r="D102" s="260" t="s">
        <v>680</v>
      </c>
      <c r="E102" s="261" t="s">
        <v>1444</v>
      </c>
      <c r="F102" s="262" t="s">
        <v>1445</v>
      </c>
      <c r="G102" s="263" t="s">
        <v>318</v>
      </c>
      <c r="H102" s="264">
        <v>65</v>
      </c>
      <c r="I102" s="265"/>
      <c r="J102" s="266">
        <f>ROUND(I102*H102,2)</f>
        <v>0</v>
      </c>
      <c r="K102" s="262" t="s">
        <v>686</v>
      </c>
      <c r="L102" s="267"/>
      <c r="M102" s="268" t="s">
        <v>19</v>
      </c>
      <c r="N102" s="269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693</v>
      </c>
      <c r="AT102" s="18" t="s">
        <v>680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693</v>
      </c>
      <c r="BM102" s="18" t="s">
        <v>4477</v>
      </c>
    </row>
    <row r="103" s="1" customFormat="1">
      <c r="B103" s="39"/>
      <c r="C103" s="40"/>
      <c r="D103" s="229" t="s">
        <v>245</v>
      </c>
      <c r="E103" s="40"/>
      <c r="F103" s="230" t="s">
        <v>1445</v>
      </c>
      <c r="G103" s="40"/>
      <c r="H103" s="40"/>
      <c r="I103" s="144"/>
      <c r="J103" s="40"/>
      <c r="K103" s="40"/>
      <c r="L103" s="44"/>
      <c r="M103" s="247"/>
      <c r="N103" s="248"/>
      <c r="O103" s="248"/>
      <c r="P103" s="248"/>
      <c r="Q103" s="248"/>
      <c r="R103" s="248"/>
      <c r="S103" s="248"/>
      <c r="T103" s="249"/>
      <c r="AT103" s="18" t="s">
        <v>245</v>
      </c>
      <c r="AU103" s="18" t="s">
        <v>81</v>
      </c>
    </row>
    <row r="104" s="1" customFormat="1" ht="6.96" customHeight="1">
      <c r="B104" s="58"/>
      <c r="C104" s="59"/>
      <c r="D104" s="59"/>
      <c r="E104" s="59"/>
      <c r="F104" s="59"/>
      <c r="G104" s="59"/>
      <c r="H104" s="59"/>
      <c r="I104" s="168"/>
      <c r="J104" s="59"/>
      <c r="K104" s="59"/>
      <c r="L104" s="44"/>
    </row>
  </sheetData>
  <sheetProtection sheet="1" autoFilter="0" formatColumns="0" formatRows="0" objects="1" scenarios="1" spinCount="100000" saltValue="N5K3etC66sn2Rfnxylmb0ydjRyr/Mdmg/Uvj4DdNCfkkThqiNZZeKGA2jmhQ5Goh/KazllohEi4Ml8Evj6e8+w==" hashValue="+QK5/DMYkGhdYCJptF/fkRcLfV18uXIXMYjR2euLcVHuJCCiSQyvnsEtZ6WelINzq44dqkh+90RCHo+SCCmZgg==" algorithmName="SHA-512" password="CC35"/>
  <autoFilter ref="C87:K10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206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4478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ROUND((SUM(BE85:BE229)),  2)</f>
        <v>0</v>
      </c>
      <c r="I33" s="157">
        <v>0.20999999999999999</v>
      </c>
      <c r="J33" s="156">
        <f>ROUND(((SUM(BE85:BE229))*I33),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ROUND((SUM(BF85:BF229)),  2)</f>
        <v>0</v>
      </c>
      <c r="I34" s="157">
        <v>0.14999999999999999</v>
      </c>
      <c r="J34" s="156">
        <f>ROUND(((SUM(BF85:BF229))*I34),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ROUND((SUM(BG85:BG229)),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ROUND((SUM(BH85:BH229)),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ROUND((SUM(BI85:BI229)),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DIO - Dopravně inženýrské opatření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338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261</v>
      </c>
      <c r="E62" s="187"/>
      <c r="F62" s="187"/>
      <c r="G62" s="187"/>
      <c r="H62" s="187"/>
      <c r="I62" s="188"/>
      <c r="J62" s="189">
        <f>J189</f>
        <v>0</v>
      </c>
      <c r="K62" s="122"/>
      <c r="L62" s="190"/>
    </row>
    <row r="63" s="8" customFormat="1" ht="24.96" customHeight="1">
      <c r="B63" s="178"/>
      <c r="C63" s="179"/>
      <c r="D63" s="180" t="s">
        <v>340</v>
      </c>
      <c r="E63" s="181"/>
      <c r="F63" s="181"/>
      <c r="G63" s="181"/>
      <c r="H63" s="181"/>
      <c r="I63" s="182"/>
      <c r="J63" s="183">
        <f>J192</f>
        <v>0</v>
      </c>
      <c r="K63" s="179"/>
      <c r="L63" s="184"/>
    </row>
    <row r="64" s="9" customFormat="1" ht="19.92" customHeight="1">
      <c r="B64" s="185"/>
      <c r="C64" s="122"/>
      <c r="D64" s="186" t="s">
        <v>4479</v>
      </c>
      <c r="E64" s="187"/>
      <c r="F64" s="187"/>
      <c r="G64" s="187"/>
      <c r="H64" s="187"/>
      <c r="I64" s="188"/>
      <c r="J64" s="189">
        <f>J193</f>
        <v>0</v>
      </c>
      <c r="K64" s="122"/>
      <c r="L64" s="190"/>
    </row>
    <row r="65" s="9" customFormat="1" ht="19.92" customHeight="1">
      <c r="B65" s="185"/>
      <c r="C65" s="122"/>
      <c r="D65" s="186" t="s">
        <v>1610</v>
      </c>
      <c r="E65" s="187"/>
      <c r="F65" s="187"/>
      <c r="G65" s="187"/>
      <c r="H65" s="187"/>
      <c r="I65" s="188"/>
      <c r="J65" s="189">
        <f>J225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221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Horoměřická S 071 - most, Praha 6, č. akce 999615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211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DIO - Dopravně inženýrské opatření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ul. Horoměřická / Pod Habrovkou</v>
      </c>
      <c r="G79" s="40"/>
      <c r="H79" s="40"/>
      <c r="I79" s="146" t="s">
        <v>23</v>
      </c>
      <c r="J79" s="68" t="str">
        <f>IF(J12="","",J12)</f>
        <v>28. 1. 2019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TSK hl.m. Prahy, a.s.</v>
      </c>
      <c r="G81" s="40"/>
      <c r="H81" s="40"/>
      <c r="I81" s="146" t="s">
        <v>31</v>
      </c>
      <c r="J81" s="37" t="str">
        <f>E21</f>
        <v>AGA Letiště, spol. s r.o.</v>
      </c>
      <c r="K81" s="40"/>
      <c r="L81" s="44"/>
    </row>
    <row r="82" s="1" customFormat="1" ht="13.65" customHeight="1">
      <c r="B82" s="39"/>
      <c r="C82" s="33" t="s">
        <v>29</v>
      </c>
      <c r="D82" s="40"/>
      <c r="E82" s="40"/>
      <c r="F82" s="28" t="str">
        <f>IF(E18="","",E18)</f>
        <v>Vyplň údaj</v>
      </c>
      <c r="G82" s="40"/>
      <c r="H82" s="40"/>
      <c r="I82" s="146" t="s">
        <v>34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222</v>
      </c>
      <c r="D84" s="193" t="s">
        <v>57</v>
      </c>
      <c r="E84" s="193" t="s">
        <v>53</v>
      </c>
      <c r="F84" s="193" t="s">
        <v>54</v>
      </c>
      <c r="G84" s="193" t="s">
        <v>223</v>
      </c>
      <c r="H84" s="193" t="s">
        <v>224</v>
      </c>
      <c r="I84" s="194" t="s">
        <v>225</v>
      </c>
      <c r="J84" s="193" t="s">
        <v>217</v>
      </c>
      <c r="K84" s="195" t="s">
        <v>226</v>
      </c>
      <c r="L84" s="196"/>
      <c r="M84" s="88" t="s">
        <v>19</v>
      </c>
      <c r="N84" s="89" t="s">
        <v>42</v>
      </c>
      <c r="O84" s="89" t="s">
        <v>227</v>
      </c>
      <c r="P84" s="89" t="s">
        <v>228</v>
      </c>
      <c r="Q84" s="89" t="s">
        <v>229</v>
      </c>
      <c r="R84" s="89" t="s">
        <v>230</v>
      </c>
      <c r="S84" s="89" t="s">
        <v>231</v>
      </c>
      <c r="T84" s="90" t="s">
        <v>232</v>
      </c>
    </row>
    <row r="85" s="1" customFormat="1" ht="22.8" customHeight="1">
      <c r="B85" s="39"/>
      <c r="C85" s="95" t="s">
        <v>233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P86+P192</f>
        <v>0</v>
      </c>
      <c r="Q85" s="92"/>
      <c r="R85" s="198">
        <f>R86+R192</f>
        <v>7.2802879599999999</v>
      </c>
      <c r="S85" s="92"/>
      <c r="T85" s="199">
        <f>T86+T192</f>
        <v>0</v>
      </c>
      <c r="AT85" s="18" t="s">
        <v>71</v>
      </c>
      <c r="AU85" s="18" t="s">
        <v>218</v>
      </c>
      <c r="BK85" s="200">
        <f>BK86+BK192</f>
        <v>0</v>
      </c>
    </row>
    <row r="86" s="11" customFormat="1" ht="25.92" customHeight="1">
      <c r="B86" s="201"/>
      <c r="C86" s="202"/>
      <c r="D86" s="203" t="s">
        <v>71</v>
      </c>
      <c r="E86" s="204" t="s">
        <v>234</v>
      </c>
      <c r="F86" s="204" t="s">
        <v>235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P87+P189</f>
        <v>0</v>
      </c>
      <c r="Q86" s="209"/>
      <c r="R86" s="210">
        <f>R87+R189</f>
        <v>6.7434599999999998</v>
      </c>
      <c r="S86" s="209"/>
      <c r="T86" s="211">
        <f>T87+T189</f>
        <v>0</v>
      </c>
      <c r="AR86" s="212" t="s">
        <v>79</v>
      </c>
      <c r="AT86" s="213" t="s">
        <v>71</v>
      </c>
      <c r="AU86" s="213" t="s">
        <v>72</v>
      </c>
      <c r="AY86" s="212" t="s">
        <v>236</v>
      </c>
      <c r="BK86" s="214">
        <f>BK87+BK189</f>
        <v>0</v>
      </c>
    </row>
    <row r="87" s="11" customFormat="1" ht="22.8" customHeight="1">
      <c r="B87" s="201"/>
      <c r="C87" s="202"/>
      <c r="D87" s="203" t="s">
        <v>71</v>
      </c>
      <c r="E87" s="215" t="s">
        <v>310</v>
      </c>
      <c r="F87" s="215" t="s">
        <v>451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SUM(P88:P188)</f>
        <v>0</v>
      </c>
      <c r="Q87" s="209"/>
      <c r="R87" s="210">
        <f>SUM(R88:R188)</f>
        <v>6.7434599999999998</v>
      </c>
      <c r="S87" s="209"/>
      <c r="T87" s="211">
        <f>SUM(T88:T188)</f>
        <v>0</v>
      </c>
      <c r="AR87" s="212" t="s">
        <v>79</v>
      </c>
      <c r="AT87" s="213" t="s">
        <v>71</v>
      </c>
      <c r="AU87" s="213" t="s">
        <v>79</v>
      </c>
      <c r="AY87" s="212" t="s">
        <v>236</v>
      </c>
      <c r="BK87" s="214">
        <f>SUM(BK88:BK188)</f>
        <v>0</v>
      </c>
    </row>
    <row r="88" s="1" customFormat="1" ht="16.5" customHeight="1">
      <c r="B88" s="39"/>
      <c r="C88" s="217" t="s">
        <v>79</v>
      </c>
      <c r="D88" s="217" t="s">
        <v>238</v>
      </c>
      <c r="E88" s="218" t="s">
        <v>4480</v>
      </c>
      <c r="F88" s="219" t="s">
        <v>4481</v>
      </c>
      <c r="G88" s="220" t="s">
        <v>276</v>
      </c>
      <c r="H88" s="221">
        <v>17</v>
      </c>
      <c r="I88" s="222"/>
      <c r="J88" s="223">
        <f>ROUND(I88*H88,2)</f>
        <v>0</v>
      </c>
      <c r="K88" s="219" t="s">
        <v>19</v>
      </c>
      <c r="L88" s="44"/>
      <c r="M88" s="224" t="s">
        <v>19</v>
      </c>
      <c r="N88" s="225" t="s">
        <v>43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243</v>
      </c>
      <c r="AT88" s="18" t="s">
        <v>238</v>
      </c>
      <c r="AU88" s="18" t="s">
        <v>81</v>
      </c>
      <c r="AY88" s="18" t="s">
        <v>236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79</v>
      </c>
      <c r="BK88" s="228">
        <f>ROUND(I88*H88,2)</f>
        <v>0</v>
      </c>
      <c r="BL88" s="18" t="s">
        <v>243</v>
      </c>
      <c r="BM88" s="18" t="s">
        <v>4482</v>
      </c>
    </row>
    <row r="89" s="1" customFormat="1">
      <c r="B89" s="39"/>
      <c r="C89" s="40"/>
      <c r="D89" s="229" t="s">
        <v>245</v>
      </c>
      <c r="E89" s="40"/>
      <c r="F89" s="230" t="s">
        <v>4483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245</v>
      </c>
      <c r="AU89" s="18" t="s">
        <v>81</v>
      </c>
    </row>
    <row r="90" s="12" customFormat="1">
      <c r="B90" s="233"/>
      <c r="C90" s="234"/>
      <c r="D90" s="229" t="s">
        <v>249</v>
      </c>
      <c r="E90" s="235" t="s">
        <v>19</v>
      </c>
      <c r="F90" s="236" t="s">
        <v>4484</v>
      </c>
      <c r="G90" s="234"/>
      <c r="H90" s="237">
        <v>9</v>
      </c>
      <c r="I90" s="238"/>
      <c r="J90" s="234"/>
      <c r="K90" s="234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249</v>
      </c>
      <c r="AU90" s="243" t="s">
        <v>81</v>
      </c>
      <c r="AV90" s="12" t="s">
        <v>81</v>
      </c>
      <c r="AW90" s="12" t="s">
        <v>33</v>
      </c>
      <c r="AX90" s="12" t="s">
        <v>72</v>
      </c>
      <c r="AY90" s="243" t="s">
        <v>236</v>
      </c>
    </row>
    <row r="91" s="12" customFormat="1">
      <c r="B91" s="233"/>
      <c r="C91" s="234"/>
      <c r="D91" s="229" t="s">
        <v>249</v>
      </c>
      <c r="E91" s="235" t="s">
        <v>19</v>
      </c>
      <c r="F91" s="236" t="s">
        <v>4485</v>
      </c>
      <c r="G91" s="234"/>
      <c r="H91" s="237">
        <v>4</v>
      </c>
      <c r="I91" s="238"/>
      <c r="J91" s="234"/>
      <c r="K91" s="234"/>
      <c r="L91" s="239"/>
      <c r="M91" s="240"/>
      <c r="N91" s="241"/>
      <c r="O91" s="241"/>
      <c r="P91" s="241"/>
      <c r="Q91" s="241"/>
      <c r="R91" s="241"/>
      <c r="S91" s="241"/>
      <c r="T91" s="242"/>
      <c r="AT91" s="243" t="s">
        <v>249</v>
      </c>
      <c r="AU91" s="243" t="s">
        <v>81</v>
      </c>
      <c r="AV91" s="12" t="s">
        <v>81</v>
      </c>
      <c r="AW91" s="12" t="s">
        <v>33</v>
      </c>
      <c r="AX91" s="12" t="s">
        <v>72</v>
      </c>
      <c r="AY91" s="243" t="s">
        <v>236</v>
      </c>
    </row>
    <row r="92" s="12" customFormat="1">
      <c r="B92" s="233"/>
      <c r="C92" s="234"/>
      <c r="D92" s="229" t="s">
        <v>249</v>
      </c>
      <c r="E92" s="235" t="s">
        <v>19</v>
      </c>
      <c r="F92" s="236" t="s">
        <v>4486</v>
      </c>
      <c r="G92" s="234"/>
      <c r="H92" s="237">
        <v>2</v>
      </c>
      <c r="I92" s="238"/>
      <c r="J92" s="234"/>
      <c r="K92" s="234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249</v>
      </c>
      <c r="AU92" s="243" t="s">
        <v>81</v>
      </c>
      <c r="AV92" s="12" t="s">
        <v>81</v>
      </c>
      <c r="AW92" s="12" t="s">
        <v>33</v>
      </c>
      <c r="AX92" s="12" t="s">
        <v>72</v>
      </c>
      <c r="AY92" s="243" t="s">
        <v>236</v>
      </c>
    </row>
    <row r="93" s="12" customFormat="1">
      <c r="B93" s="233"/>
      <c r="C93" s="234"/>
      <c r="D93" s="229" t="s">
        <v>249</v>
      </c>
      <c r="E93" s="235" t="s">
        <v>19</v>
      </c>
      <c r="F93" s="236" t="s">
        <v>4487</v>
      </c>
      <c r="G93" s="234"/>
      <c r="H93" s="237">
        <v>1</v>
      </c>
      <c r="I93" s="238"/>
      <c r="J93" s="234"/>
      <c r="K93" s="234"/>
      <c r="L93" s="239"/>
      <c r="M93" s="240"/>
      <c r="N93" s="241"/>
      <c r="O93" s="241"/>
      <c r="P93" s="241"/>
      <c r="Q93" s="241"/>
      <c r="R93" s="241"/>
      <c r="S93" s="241"/>
      <c r="T93" s="242"/>
      <c r="AT93" s="243" t="s">
        <v>249</v>
      </c>
      <c r="AU93" s="243" t="s">
        <v>81</v>
      </c>
      <c r="AV93" s="12" t="s">
        <v>81</v>
      </c>
      <c r="AW93" s="12" t="s">
        <v>33</v>
      </c>
      <c r="AX93" s="12" t="s">
        <v>72</v>
      </c>
      <c r="AY93" s="243" t="s">
        <v>236</v>
      </c>
    </row>
    <row r="94" s="12" customFormat="1">
      <c r="B94" s="233"/>
      <c r="C94" s="234"/>
      <c r="D94" s="229" t="s">
        <v>249</v>
      </c>
      <c r="E94" s="235" t="s">
        <v>19</v>
      </c>
      <c r="F94" s="236" t="s">
        <v>4488</v>
      </c>
      <c r="G94" s="234"/>
      <c r="H94" s="237">
        <v>1</v>
      </c>
      <c r="I94" s="238"/>
      <c r="J94" s="234"/>
      <c r="K94" s="234"/>
      <c r="L94" s="239"/>
      <c r="M94" s="240"/>
      <c r="N94" s="241"/>
      <c r="O94" s="241"/>
      <c r="P94" s="241"/>
      <c r="Q94" s="241"/>
      <c r="R94" s="241"/>
      <c r="S94" s="241"/>
      <c r="T94" s="242"/>
      <c r="AT94" s="243" t="s">
        <v>249</v>
      </c>
      <c r="AU94" s="243" t="s">
        <v>81</v>
      </c>
      <c r="AV94" s="12" t="s">
        <v>81</v>
      </c>
      <c r="AW94" s="12" t="s">
        <v>33</v>
      </c>
      <c r="AX94" s="12" t="s">
        <v>72</v>
      </c>
      <c r="AY94" s="243" t="s">
        <v>236</v>
      </c>
    </row>
    <row r="95" s="1" customFormat="1" ht="16.5" customHeight="1">
      <c r="B95" s="39"/>
      <c r="C95" s="217" t="s">
        <v>81</v>
      </c>
      <c r="D95" s="217" t="s">
        <v>238</v>
      </c>
      <c r="E95" s="218" t="s">
        <v>4489</v>
      </c>
      <c r="F95" s="219" t="s">
        <v>4490</v>
      </c>
      <c r="G95" s="220" t="s">
        <v>276</v>
      </c>
      <c r="H95" s="221">
        <v>13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43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243</v>
      </c>
      <c r="AT95" s="18" t="s">
        <v>238</v>
      </c>
      <c r="AU95" s="18" t="s">
        <v>81</v>
      </c>
      <c r="AY95" s="18" t="s">
        <v>236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79</v>
      </c>
      <c r="BK95" s="228">
        <f>ROUND(I95*H95,2)</f>
        <v>0</v>
      </c>
      <c r="BL95" s="18" t="s">
        <v>243</v>
      </c>
      <c r="BM95" s="18" t="s">
        <v>4491</v>
      </c>
    </row>
    <row r="96" s="1" customFormat="1">
      <c r="B96" s="39"/>
      <c r="C96" s="40"/>
      <c r="D96" s="229" t="s">
        <v>245</v>
      </c>
      <c r="E96" s="40"/>
      <c r="F96" s="230" t="s">
        <v>4492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245</v>
      </c>
      <c r="AU96" s="18" t="s">
        <v>81</v>
      </c>
    </row>
    <row r="97" s="12" customFormat="1">
      <c r="B97" s="233"/>
      <c r="C97" s="234"/>
      <c r="D97" s="229" t="s">
        <v>249</v>
      </c>
      <c r="E97" s="235" t="s">
        <v>19</v>
      </c>
      <c r="F97" s="236" t="s">
        <v>4493</v>
      </c>
      <c r="G97" s="234"/>
      <c r="H97" s="237">
        <v>9</v>
      </c>
      <c r="I97" s="238"/>
      <c r="J97" s="234"/>
      <c r="K97" s="234"/>
      <c r="L97" s="239"/>
      <c r="M97" s="240"/>
      <c r="N97" s="241"/>
      <c r="O97" s="241"/>
      <c r="P97" s="241"/>
      <c r="Q97" s="241"/>
      <c r="R97" s="241"/>
      <c r="S97" s="241"/>
      <c r="T97" s="242"/>
      <c r="AT97" s="243" t="s">
        <v>249</v>
      </c>
      <c r="AU97" s="243" t="s">
        <v>81</v>
      </c>
      <c r="AV97" s="12" t="s">
        <v>81</v>
      </c>
      <c r="AW97" s="12" t="s">
        <v>33</v>
      </c>
      <c r="AX97" s="12" t="s">
        <v>72</v>
      </c>
      <c r="AY97" s="243" t="s">
        <v>236</v>
      </c>
    </row>
    <row r="98" s="12" customFormat="1">
      <c r="B98" s="233"/>
      <c r="C98" s="234"/>
      <c r="D98" s="229" t="s">
        <v>249</v>
      </c>
      <c r="E98" s="235" t="s">
        <v>19</v>
      </c>
      <c r="F98" s="236" t="s">
        <v>4494</v>
      </c>
      <c r="G98" s="234"/>
      <c r="H98" s="237">
        <v>2</v>
      </c>
      <c r="I98" s="238"/>
      <c r="J98" s="234"/>
      <c r="K98" s="234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249</v>
      </c>
      <c r="AU98" s="243" t="s">
        <v>81</v>
      </c>
      <c r="AV98" s="12" t="s">
        <v>81</v>
      </c>
      <c r="AW98" s="12" t="s">
        <v>33</v>
      </c>
      <c r="AX98" s="12" t="s">
        <v>72</v>
      </c>
      <c r="AY98" s="243" t="s">
        <v>236</v>
      </c>
    </row>
    <row r="99" s="12" customFormat="1">
      <c r="B99" s="233"/>
      <c r="C99" s="234"/>
      <c r="D99" s="229" t="s">
        <v>249</v>
      </c>
      <c r="E99" s="235" t="s">
        <v>19</v>
      </c>
      <c r="F99" s="236" t="s">
        <v>4495</v>
      </c>
      <c r="G99" s="234"/>
      <c r="H99" s="237">
        <v>2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249</v>
      </c>
      <c r="AU99" s="243" t="s">
        <v>81</v>
      </c>
      <c r="AV99" s="12" t="s">
        <v>81</v>
      </c>
      <c r="AW99" s="12" t="s">
        <v>33</v>
      </c>
      <c r="AX99" s="12" t="s">
        <v>72</v>
      </c>
      <c r="AY99" s="243" t="s">
        <v>236</v>
      </c>
    </row>
    <row r="100" s="1" customFormat="1" ht="16.5" customHeight="1">
      <c r="B100" s="39"/>
      <c r="C100" s="217" t="s">
        <v>101</v>
      </c>
      <c r="D100" s="217" t="s">
        <v>238</v>
      </c>
      <c r="E100" s="218" t="s">
        <v>4496</v>
      </c>
      <c r="F100" s="219" t="s">
        <v>4497</v>
      </c>
      <c r="G100" s="220" t="s">
        <v>276</v>
      </c>
      <c r="H100" s="221">
        <v>8</v>
      </c>
      <c r="I100" s="222"/>
      <c r="J100" s="223">
        <f>ROUND(I100*H100,2)</f>
        <v>0</v>
      </c>
      <c r="K100" s="219" t="s">
        <v>242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243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4498</v>
      </c>
    </row>
    <row r="101" s="1" customFormat="1">
      <c r="B101" s="39"/>
      <c r="C101" s="40"/>
      <c r="D101" s="229" t="s">
        <v>245</v>
      </c>
      <c r="E101" s="40"/>
      <c r="F101" s="230" t="s">
        <v>4499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" customFormat="1">
      <c r="B102" s="39"/>
      <c r="C102" s="40"/>
      <c r="D102" s="229" t="s">
        <v>247</v>
      </c>
      <c r="E102" s="40"/>
      <c r="F102" s="232" t="s">
        <v>4500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247</v>
      </c>
      <c r="AU102" s="18" t="s">
        <v>81</v>
      </c>
    </row>
    <row r="103" s="12" customFormat="1">
      <c r="B103" s="233"/>
      <c r="C103" s="234"/>
      <c r="D103" s="229" t="s">
        <v>249</v>
      </c>
      <c r="E103" s="235" t="s">
        <v>19</v>
      </c>
      <c r="F103" s="236" t="s">
        <v>4485</v>
      </c>
      <c r="G103" s="234"/>
      <c r="H103" s="237">
        <v>4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249</v>
      </c>
      <c r="AU103" s="243" t="s">
        <v>81</v>
      </c>
      <c r="AV103" s="12" t="s">
        <v>81</v>
      </c>
      <c r="AW103" s="12" t="s">
        <v>33</v>
      </c>
      <c r="AX103" s="12" t="s">
        <v>72</v>
      </c>
      <c r="AY103" s="243" t="s">
        <v>236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4486</v>
      </c>
      <c r="G104" s="234"/>
      <c r="H104" s="237">
        <v>2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2" customFormat="1">
      <c r="B105" s="233"/>
      <c r="C105" s="234"/>
      <c r="D105" s="229" t="s">
        <v>249</v>
      </c>
      <c r="E105" s="235" t="s">
        <v>19</v>
      </c>
      <c r="F105" s="236" t="s">
        <v>4487</v>
      </c>
      <c r="G105" s="234"/>
      <c r="H105" s="237">
        <v>1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249</v>
      </c>
      <c r="AU105" s="243" t="s">
        <v>81</v>
      </c>
      <c r="AV105" s="12" t="s">
        <v>81</v>
      </c>
      <c r="AW105" s="12" t="s">
        <v>33</v>
      </c>
      <c r="AX105" s="12" t="s">
        <v>72</v>
      </c>
      <c r="AY105" s="243" t="s">
        <v>236</v>
      </c>
    </row>
    <row r="106" s="12" customFormat="1">
      <c r="B106" s="233"/>
      <c r="C106" s="234"/>
      <c r="D106" s="229" t="s">
        <v>249</v>
      </c>
      <c r="E106" s="235" t="s">
        <v>19</v>
      </c>
      <c r="F106" s="236" t="s">
        <v>4488</v>
      </c>
      <c r="G106" s="234"/>
      <c r="H106" s="237">
        <v>1</v>
      </c>
      <c r="I106" s="238"/>
      <c r="J106" s="234"/>
      <c r="K106" s="234"/>
      <c r="L106" s="239"/>
      <c r="M106" s="240"/>
      <c r="N106" s="241"/>
      <c r="O106" s="241"/>
      <c r="P106" s="241"/>
      <c r="Q106" s="241"/>
      <c r="R106" s="241"/>
      <c r="S106" s="241"/>
      <c r="T106" s="242"/>
      <c r="AT106" s="243" t="s">
        <v>249</v>
      </c>
      <c r="AU106" s="243" t="s">
        <v>81</v>
      </c>
      <c r="AV106" s="12" t="s">
        <v>81</v>
      </c>
      <c r="AW106" s="12" t="s">
        <v>33</v>
      </c>
      <c r="AX106" s="12" t="s">
        <v>72</v>
      </c>
      <c r="AY106" s="243" t="s">
        <v>236</v>
      </c>
    </row>
    <row r="107" s="1" customFormat="1" ht="16.5" customHeight="1">
      <c r="B107" s="39"/>
      <c r="C107" s="217" t="s">
        <v>243</v>
      </c>
      <c r="D107" s="217" t="s">
        <v>238</v>
      </c>
      <c r="E107" s="218" t="s">
        <v>4501</v>
      </c>
      <c r="F107" s="219" t="s">
        <v>4502</v>
      </c>
      <c r="G107" s="220" t="s">
        <v>276</v>
      </c>
      <c r="H107" s="221">
        <v>2200</v>
      </c>
      <c r="I107" s="222"/>
      <c r="J107" s="223">
        <f>ROUND(I107*H107,2)</f>
        <v>0</v>
      </c>
      <c r="K107" s="219" t="s">
        <v>242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243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243</v>
      </c>
      <c r="BM107" s="18" t="s">
        <v>4503</v>
      </c>
    </row>
    <row r="108" s="1" customFormat="1">
      <c r="B108" s="39"/>
      <c r="C108" s="40"/>
      <c r="D108" s="229" t="s">
        <v>245</v>
      </c>
      <c r="E108" s="40"/>
      <c r="F108" s="230" t="s">
        <v>4504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2" customFormat="1">
      <c r="B109" s="233"/>
      <c r="C109" s="234"/>
      <c r="D109" s="229" t="s">
        <v>249</v>
      </c>
      <c r="E109" s="235" t="s">
        <v>19</v>
      </c>
      <c r="F109" s="236" t="s">
        <v>4505</v>
      </c>
      <c r="G109" s="234"/>
      <c r="H109" s="237">
        <v>1100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249</v>
      </c>
      <c r="AU109" s="243" t="s">
        <v>81</v>
      </c>
      <c r="AV109" s="12" t="s">
        <v>81</v>
      </c>
      <c r="AW109" s="12" t="s">
        <v>33</v>
      </c>
      <c r="AX109" s="12" t="s">
        <v>72</v>
      </c>
      <c r="AY109" s="243" t="s">
        <v>236</v>
      </c>
    </row>
    <row r="110" s="12" customFormat="1">
      <c r="B110" s="233"/>
      <c r="C110" s="234"/>
      <c r="D110" s="229" t="s">
        <v>249</v>
      </c>
      <c r="E110" s="235" t="s">
        <v>19</v>
      </c>
      <c r="F110" s="236" t="s">
        <v>4506</v>
      </c>
      <c r="G110" s="234"/>
      <c r="H110" s="237">
        <v>550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249</v>
      </c>
      <c r="AU110" s="243" t="s">
        <v>81</v>
      </c>
      <c r="AV110" s="12" t="s">
        <v>81</v>
      </c>
      <c r="AW110" s="12" t="s">
        <v>33</v>
      </c>
      <c r="AX110" s="12" t="s">
        <v>72</v>
      </c>
      <c r="AY110" s="243" t="s">
        <v>236</v>
      </c>
    </row>
    <row r="111" s="12" customFormat="1">
      <c r="B111" s="233"/>
      <c r="C111" s="234"/>
      <c r="D111" s="229" t="s">
        <v>249</v>
      </c>
      <c r="E111" s="235" t="s">
        <v>19</v>
      </c>
      <c r="F111" s="236" t="s">
        <v>4507</v>
      </c>
      <c r="G111" s="234"/>
      <c r="H111" s="237">
        <v>275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249</v>
      </c>
      <c r="AU111" s="243" t="s">
        <v>81</v>
      </c>
      <c r="AV111" s="12" t="s">
        <v>81</v>
      </c>
      <c r="AW111" s="12" t="s">
        <v>33</v>
      </c>
      <c r="AX111" s="12" t="s">
        <v>72</v>
      </c>
      <c r="AY111" s="243" t="s">
        <v>236</v>
      </c>
    </row>
    <row r="112" s="12" customFormat="1">
      <c r="B112" s="233"/>
      <c r="C112" s="234"/>
      <c r="D112" s="229" t="s">
        <v>249</v>
      </c>
      <c r="E112" s="235" t="s">
        <v>19</v>
      </c>
      <c r="F112" s="236" t="s">
        <v>4508</v>
      </c>
      <c r="G112" s="234"/>
      <c r="H112" s="237">
        <v>275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249</v>
      </c>
      <c r="AU112" s="243" t="s">
        <v>81</v>
      </c>
      <c r="AV112" s="12" t="s">
        <v>81</v>
      </c>
      <c r="AW112" s="12" t="s">
        <v>33</v>
      </c>
      <c r="AX112" s="12" t="s">
        <v>72</v>
      </c>
      <c r="AY112" s="243" t="s">
        <v>236</v>
      </c>
    </row>
    <row r="113" s="1" customFormat="1" ht="16.5" customHeight="1">
      <c r="B113" s="39"/>
      <c r="C113" s="217" t="s">
        <v>286</v>
      </c>
      <c r="D113" s="217" t="s">
        <v>238</v>
      </c>
      <c r="E113" s="218" t="s">
        <v>4509</v>
      </c>
      <c r="F113" s="219" t="s">
        <v>4510</v>
      </c>
      <c r="G113" s="220" t="s">
        <v>276</v>
      </c>
      <c r="H113" s="221">
        <v>18</v>
      </c>
      <c r="I113" s="222"/>
      <c r="J113" s="223">
        <f>ROUND(I113*H113,2)</f>
        <v>0</v>
      </c>
      <c r="K113" s="219" t="s">
        <v>242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243</v>
      </c>
      <c r="AT113" s="18" t="s">
        <v>238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243</v>
      </c>
      <c r="BM113" s="18" t="s">
        <v>4511</v>
      </c>
    </row>
    <row r="114" s="1" customFormat="1">
      <c r="B114" s="39"/>
      <c r="C114" s="40"/>
      <c r="D114" s="229" t="s">
        <v>245</v>
      </c>
      <c r="E114" s="40"/>
      <c r="F114" s="230" t="s">
        <v>1472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" customFormat="1">
      <c r="B115" s="39"/>
      <c r="C115" s="40"/>
      <c r="D115" s="229" t="s">
        <v>247</v>
      </c>
      <c r="E115" s="40"/>
      <c r="F115" s="232" t="s">
        <v>4500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247</v>
      </c>
      <c r="AU115" s="18" t="s">
        <v>81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4484</v>
      </c>
      <c r="G116" s="234"/>
      <c r="H116" s="237">
        <v>9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2" customFormat="1">
      <c r="B117" s="233"/>
      <c r="C117" s="234"/>
      <c r="D117" s="229" t="s">
        <v>249</v>
      </c>
      <c r="E117" s="235" t="s">
        <v>19</v>
      </c>
      <c r="F117" s="236" t="s">
        <v>4512</v>
      </c>
      <c r="G117" s="234"/>
      <c r="H117" s="237">
        <v>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33</v>
      </c>
      <c r="AX117" s="12" t="s">
        <v>72</v>
      </c>
      <c r="AY117" s="243" t="s">
        <v>236</v>
      </c>
    </row>
    <row r="118" s="12" customFormat="1">
      <c r="B118" s="233"/>
      <c r="C118" s="234"/>
      <c r="D118" s="229" t="s">
        <v>249</v>
      </c>
      <c r="E118" s="235" t="s">
        <v>19</v>
      </c>
      <c r="F118" s="236" t="s">
        <v>4513</v>
      </c>
      <c r="G118" s="234"/>
      <c r="H118" s="237">
        <v>4</v>
      </c>
      <c r="I118" s="238"/>
      <c r="J118" s="234"/>
      <c r="K118" s="234"/>
      <c r="L118" s="239"/>
      <c r="M118" s="240"/>
      <c r="N118" s="241"/>
      <c r="O118" s="241"/>
      <c r="P118" s="241"/>
      <c r="Q118" s="241"/>
      <c r="R118" s="241"/>
      <c r="S118" s="241"/>
      <c r="T118" s="242"/>
      <c r="AT118" s="243" t="s">
        <v>249</v>
      </c>
      <c r="AU118" s="243" t="s">
        <v>81</v>
      </c>
      <c r="AV118" s="12" t="s">
        <v>81</v>
      </c>
      <c r="AW118" s="12" t="s">
        <v>33</v>
      </c>
      <c r="AX118" s="12" t="s">
        <v>72</v>
      </c>
      <c r="AY118" s="243" t="s">
        <v>236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4514</v>
      </c>
      <c r="G119" s="234"/>
      <c r="H119" s="237">
        <v>2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2" customFormat="1">
      <c r="B120" s="233"/>
      <c r="C120" s="234"/>
      <c r="D120" s="229" t="s">
        <v>249</v>
      </c>
      <c r="E120" s="235" t="s">
        <v>19</v>
      </c>
      <c r="F120" s="236" t="s">
        <v>4515</v>
      </c>
      <c r="G120" s="234"/>
      <c r="H120" s="237">
        <v>1</v>
      </c>
      <c r="I120" s="238"/>
      <c r="J120" s="234"/>
      <c r="K120" s="234"/>
      <c r="L120" s="239"/>
      <c r="M120" s="240"/>
      <c r="N120" s="241"/>
      <c r="O120" s="241"/>
      <c r="P120" s="241"/>
      <c r="Q120" s="241"/>
      <c r="R120" s="241"/>
      <c r="S120" s="241"/>
      <c r="T120" s="242"/>
      <c r="AT120" s="243" t="s">
        <v>249</v>
      </c>
      <c r="AU120" s="243" t="s">
        <v>81</v>
      </c>
      <c r="AV120" s="12" t="s">
        <v>81</v>
      </c>
      <c r="AW120" s="12" t="s">
        <v>33</v>
      </c>
      <c r="AX120" s="12" t="s">
        <v>72</v>
      </c>
      <c r="AY120" s="243" t="s">
        <v>236</v>
      </c>
    </row>
    <row r="121" s="12" customFormat="1">
      <c r="B121" s="233"/>
      <c r="C121" s="234"/>
      <c r="D121" s="229" t="s">
        <v>249</v>
      </c>
      <c r="E121" s="235" t="s">
        <v>19</v>
      </c>
      <c r="F121" s="236" t="s">
        <v>4516</v>
      </c>
      <c r="G121" s="234"/>
      <c r="H121" s="237">
        <v>1</v>
      </c>
      <c r="I121" s="238"/>
      <c r="J121" s="234"/>
      <c r="K121" s="234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249</v>
      </c>
      <c r="AU121" s="243" t="s">
        <v>81</v>
      </c>
      <c r="AV121" s="12" t="s">
        <v>81</v>
      </c>
      <c r="AW121" s="12" t="s">
        <v>33</v>
      </c>
      <c r="AX121" s="12" t="s">
        <v>72</v>
      </c>
      <c r="AY121" s="243" t="s">
        <v>236</v>
      </c>
    </row>
    <row r="122" s="1" customFormat="1" ht="16.5" customHeight="1">
      <c r="B122" s="39"/>
      <c r="C122" s="217" t="s">
        <v>292</v>
      </c>
      <c r="D122" s="217" t="s">
        <v>238</v>
      </c>
      <c r="E122" s="218" t="s">
        <v>4517</v>
      </c>
      <c r="F122" s="219" t="s">
        <v>4518</v>
      </c>
      <c r="G122" s="220" t="s">
        <v>276</v>
      </c>
      <c r="H122" s="221">
        <v>2758</v>
      </c>
      <c r="I122" s="222"/>
      <c r="J122" s="223">
        <f>ROUND(I122*H122,2)</f>
        <v>0</v>
      </c>
      <c r="K122" s="219" t="s">
        <v>242</v>
      </c>
      <c r="L122" s="44"/>
      <c r="M122" s="224" t="s">
        <v>19</v>
      </c>
      <c r="N122" s="225" t="s">
        <v>43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243</v>
      </c>
      <c r="AT122" s="18" t="s">
        <v>238</v>
      </c>
      <c r="AU122" s="18" t="s">
        <v>81</v>
      </c>
      <c r="AY122" s="18" t="s">
        <v>236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79</v>
      </c>
      <c r="BK122" s="228">
        <f>ROUND(I122*H122,2)</f>
        <v>0</v>
      </c>
      <c r="BL122" s="18" t="s">
        <v>243</v>
      </c>
      <c r="BM122" s="18" t="s">
        <v>4519</v>
      </c>
    </row>
    <row r="123" s="1" customFormat="1">
      <c r="B123" s="39"/>
      <c r="C123" s="40"/>
      <c r="D123" s="229" t="s">
        <v>245</v>
      </c>
      <c r="E123" s="40"/>
      <c r="F123" s="230" t="s">
        <v>4520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245</v>
      </c>
      <c r="AU123" s="18" t="s">
        <v>81</v>
      </c>
    </row>
    <row r="124" s="12" customFormat="1">
      <c r="B124" s="233"/>
      <c r="C124" s="234"/>
      <c r="D124" s="229" t="s">
        <v>249</v>
      </c>
      <c r="E124" s="235" t="s">
        <v>19</v>
      </c>
      <c r="F124" s="236" t="s">
        <v>4521</v>
      </c>
      <c r="G124" s="234"/>
      <c r="H124" s="237">
        <v>2475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AT124" s="243" t="s">
        <v>249</v>
      </c>
      <c r="AU124" s="243" t="s">
        <v>81</v>
      </c>
      <c r="AV124" s="12" t="s">
        <v>81</v>
      </c>
      <c r="AW124" s="12" t="s">
        <v>33</v>
      </c>
      <c r="AX124" s="12" t="s">
        <v>72</v>
      </c>
      <c r="AY124" s="243" t="s">
        <v>236</v>
      </c>
    </row>
    <row r="125" s="12" customFormat="1">
      <c r="B125" s="233"/>
      <c r="C125" s="234"/>
      <c r="D125" s="229" t="s">
        <v>249</v>
      </c>
      <c r="E125" s="235" t="s">
        <v>19</v>
      </c>
      <c r="F125" s="236" t="s">
        <v>4522</v>
      </c>
      <c r="G125" s="234"/>
      <c r="H125" s="237">
        <v>275</v>
      </c>
      <c r="I125" s="238"/>
      <c r="J125" s="234"/>
      <c r="K125" s="234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249</v>
      </c>
      <c r="AU125" s="243" t="s">
        <v>81</v>
      </c>
      <c r="AV125" s="12" t="s">
        <v>81</v>
      </c>
      <c r="AW125" s="12" t="s">
        <v>33</v>
      </c>
      <c r="AX125" s="12" t="s">
        <v>72</v>
      </c>
      <c r="AY125" s="243" t="s">
        <v>236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4513</v>
      </c>
      <c r="G126" s="234"/>
      <c r="H126" s="237">
        <v>4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2" customFormat="1">
      <c r="B127" s="233"/>
      <c r="C127" s="234"/>
      <c r="D127" s="229" t="s">
        <v>249</v>
      </c>
      <c r="E127" s="235" t="s">
        <v>19</v>
      </c>
      <c r="F127" s="236" t="s">
        <v>4514</v>
      </c>
      <c r="G127" s="234"/>
      <c r="H127" s="237">
        <v>2</v>
      </c>
      <c r="I127" s="238"/>
      <c r="J127" s="234"/>
      <c r="K127" s="234"/>
      <c r="L127" s="239"/>
      <c r="M127" s="240"/>
      <c r="N127" s="241"/>
      <c r="O127" s="241"/>
      <c r="P127" s="241"/>
      <c r="Q127" s="241"/>
      <c r="R127" s="241"/>
      <c r="S127" s="241"/>
      <c r="T127" s="242"/>
      <c r="AT127" s="243" t="s">
        <v>249</v>
      </c>
      <c r="AU127" s="243" t="s">
        <v>81</v>
      </c>
      <c r="AV127" s="12" t="s">
        <v>81</v>
      </c>
      <c r="AW127" s="12" t="s">
        <v>33</v>
      </c>
      <c r="AX127" s="12" t="s">
        <v>72</v>
      </c>
      <c r="AY127" s="243" t="s">
        <v>236</v>
      </c>
    </row>
    <row r="128" s="12" customFormat="1">
      <c r="B128" s="233"/>
      <c r="C128" s="234"/>
      <c r="D128" s="229" t="s">
        <v>249</v>
      </c>
      <c r="E128" s="235" t="s">
        <v>19</v>
      </c>
      <c r="F128" s="236" t="s">
        <v>4515</v>
      </c>
      <c r="G128" s="234"/>
      <c r="H128" s="237">
        <v>1</v>
      </c>
      <c r="I128" s="238"/>
      <c r="J128" s="234"/>
      <c r="K128" s="234"/>
      <c r="L128" s="239"/>
      <c r="M128" s="240"/>
      <c r="N128" s="241"/>
      <c r="O128" s="241"/>
      <c r="P128" s="241"/>
      <c r="Q128" s="241"/>
      <c r="R128" s="241"/>
      <c r="S128" s="241"/>
      <c r="T128" s="242"/>
      <c r="AT128" s="243" t="s">
        <v>249</v>
      </c>
      <c r="AU128" s="243" t="s">
        <v>81</v>
      </c>
      <c r="AV128" s="12" t="s">
        <v>81</v>
      </c>
      <c r="AW128" s="12" t="s">
        <v>33</v>
      </c>
      <c r="AX128" s="12" t="s">
        <v>72</v>
      </c>
      <c r="AY128" s="243" t="s">
        <v>236</v>
      </c>
    </row>
    <row r="129" s="12" customFormat="1">
      <c r="B129" s="233"/>
      <c r="C129" s="234"/>
      <c r="D129" s="229" t="s">
        <v>249</v>
      </c>
      <c r="E129" s="235" t="s">
        <v>19</v>
      </c>
      <c r="F129" s="236" t="s">
        <v>4516</v>
      </c>
      <c r="G129" s="234"/>
      <c r="H129" s="237">
        <v>1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249</v>
      </c>
      <c r="AU129" s="243" t="s">
        <v>81</v>
      </c>
      <c r="AV129" s="12" t="s">
        <v>81</v>
      </c>
      <c r="AW129" s="12" t="s">
        <v>33</v>
      </c>
      <c r="AX129" s="12" t="s">
        <v>72</v>
      </c>
      <c r="AY129" s="243" t="s">
        <v>236</v>
      </c>
    </row>
    <row r="130" s="1" customFormat="1" ht="16.5" customHeight="1">
      <c r="B130" s="39"/>
      <c r="C130" s="217" t="s">
        <v>300</v>
      </c>
      <c r="D130" s="217" t="s">
        <v>238</v>
      </c>
      <c r="E130" s="218" t="s">
        <v>4523</v>
      </c>
      <c r="F130" s="219" t="s">
        <v>4524</v>
      </c>
      <c r="G130" s="220" t="s">
        <v>276</v>
      </c>
      <c r="H130" s="221">
        <v>13</v>
      </c>
      <c r="I130" s="222"/>
      <c r="J130" s="223">
        <f>ROUND(I130*H130,2)</f>
        <v>0</v>
      </c>
      <c r="K130" s="219" t="s">
        <v>242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243</v>
      </c>
      <c r="AT130" s="18" t="s">
        <v>238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4525</v>
      </c>
    </row>
    <row r="131" s="1" customFormat="1">
      <c r="B131" s="39"/>
      <c r="C131" s="40"/>
      <c r="D131" s="229" t="s">
        <v>245</v>
      </c>
      <c r="E131" s="40"/>
      <c r="F131" s="230" t="s">
        <v>4526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" customFormat="1">
      <c r="B132" s="39"/>
      <c r="C132" s="40"/>
      <c r="D132" s="229" t="s">
        <v>247</v>
      </c>
      <c r="E132" s="40"/>
      <c r="F132" s="232" t="s">
        <v>4527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247</v>
      </c>
      <c r="AU132" s="18" t="s">
        <v>81</v>
      </c>
    </row>
    <row r="133" s="12" customFormat="1">
      <c r="B133" s="233"/>
      <c r="C133" s="234"/>
      <c r="D133" s="229" t="s">
        <v>249</v>
      </c>
      <c r="E133" s="235" t="s">
        <v>19</v>
      </c>
      <c r="F133" s="236" t="s">
        <v>4493</v>
      </c>
      <c r="G133" s="234"/>
      <c r="H133" s="237">
        <v>9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AT133" s="243" t="s">
        <v>249</v>
      </c>
      <c r="AU133" s="243" t="s">
        <v>81</v>
      </c>
      <c r="AV133" s="12" t="s">
        <v>81</v>
      </c>
      <c r="AW133" s="12" t="s">
        <v>33</v>
      </c>
      <c r="AX133" s="12" t="s">
        <v>72</v>
      </c>
      <c r="AY133" s="243" t="s">
        <v>236</v>
      </c>
    </row>
    <row r="134" s="12" customFormat="1">
      <c r="B134" s="233"/>
      <c r="C134" s="234"/>
      <c r="D134" s="229" t="s">
        <v>249</v>
      </c>
      <c r="E134" s="235" t="s">
        <v>19</v>
      </c>
      <c r="F134" s="236" t="s">
        <v>4494</v>
      </c>
      <c r="G134" s="234"/>
      <c r="H134" s="237">
        <v>2</v>
      </c>
      <c r="I134" s="238"/>
      <c r="J134" s="234"/>
      <c r="K134" s="234"/>
      <c r="L134" s="239"/>
      <c r="M134" s="240"/>
      <c r="N134" s="241"/>
      <c r="O134" s="241"/>
      <c r="P134" s="241"/>
      <c r="Q134" s="241"/>
      <c r="R134" s="241"/>
      <c r="S134" s="241"/>
      <c r="T134" s="242"/>
      <c r="AT134" s="243" t="s">
        <v>249</v>
      </c>
      <c r="AU134" s="243" t="s">
        <v>81</v>
      </c>
      <c r="AV134" s="12" t="s">
        <v>81</v>
      </c>
      <c r="AW134" s="12" t="s">
        <v>33</v>
      </c>
      <c r="AX134" s="12" t="s">
        <v>72</v>
      </c>
      <c r="AY134" s="243" t="s">
        <v>236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4528</v>
      </c>
      <c r="G135" s="234"/>
      <c r="H135" s="237">
        <v>2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" customFormat="1" ht="16.5" customHeight="1">
      <c r="B136" s="39"/>
      <c r="C136" s="217" t="s">
        <v>305</v>
      </c>
      <c r="D136" s="217" t="s">
        <v>238</v>
      </c>
      <c r="E136" s="218" t="s">
        <v>4529</v>
      </c>
      <c r="F136" s="219" t="s">
        <v>4530</v>
      </c>
      <c r="G136" s="220" t="s">
        <v>276</v>
      </c>
      <c r="H136" s="221">
        <v>3575</v>
      </c>
      <c r="I136" s="222"/>
      <c r="J136" s="223">
        <f>ROUND(I136*H136,2)</f>
        <v>0</v>
      </c>
      <c r="K136" s="219" t="s">
        <v>242</v>
      </c>
      <c r="L136" s="44"/>
      <c r="M136" s="224" t="s">
        <v>19</v>
      </c>
      <c r="N136" s="225" t="s">
        <v>43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243</v>
      </c>
      <c r="AT136" s="18" t="s">
        <v>238</v>
      </c>
      <c r="AU136" s="18" t="s">
        <v>81</v>
      </c>
      <c r="AY136" s="18" t="s">
        <v>236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79</v>
      </c>
      <c r="BK136" s="228">
        <f>ROUND(I136*H136,2)</f>
        <v>0</v>
      </c>
      <c r="BL136" s="18" t="s">
        <v>243</v>
      </c>
      <c r="BM136" s="18" t="s">
        <v>4531</v>
      </c>
    </row>
    <row r="137" s="1" customFormat="1">
      <c r="B137" s="39"/>
      <c r="C137" s="40"/>
      <c r="D137" s="229" t="s">
        <v>245</v>
      </c>
      <c r="E137" s="40"/>
      <c r="F137" s="230" t="s">
        <v>4532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245</v>
      </c>
      <c r="AU137" s="18" t="s">
        <v>81</v>
      </c>
    </row>
    <row r="138" s="12" customFormat="1">
      <c r="B138" s="233"/>
      <c r="C138" s="234"/>
      <c r="D138" s="229" t="s">
        <v>249</v>
      </c>
      <c r="E138" s="235" t="s">
        <v>19</v>
      </c>
      <c r="F138" s="236" t="s">
        <v>4533</v>
      </c>
      <c r="G138" s="234"/>
      <c r="H138" s="237">
        <v>2475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249</v>
      </c>
      <c r="AU138" s="243" t="s">
        <v>81</v>
      </c>
      <c r="AV138" s="12" t="s">
        <v>81</v>
      </c>
      <c r="AW138" s="12" t="s">
        <v>33</v>
      </c>
      <c r="AX138" s="12" t="s">
        <v>72</v>
      </c>
      <c r="AY138" s="243" t="s">
        <v>236</v>
      </c>
    </row>
    <row r="139" s="12" customFormat="1">
      <c r="B139" s="233"/>
      <c r="C139" s="234"/>
      <c r="D139" s="229" t="s">
        <v>249</v>
      </c>
      <c r="E139" s="235" t="s">
        <v>19</v>
      </c>
      <c r="F139" s="236" t="s">
        <v>4534</v>
      </c>
      <c r="G139" s="234"/>
      <c r="H139" s="237">
        <v>550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249</v>
      </c>
      <c r="AU139" s="243" t="s">
        <v>81</v>
      </c>
      <c r="AV139" s="12" t="s">
        <v>81</v>
      </c>
      <c r="AW139" s="12" t="s">
        <v>33</v>
      </c>
      <c r="AX139" s="12" t="s">
        <v>72</v>
      </c>
      <c r="AY139" s="243" t="s">
        <v>236</v>
      </c>
    </row>
    <row r="140" s="12" customFormat="1">
      <c r="B140" s="233"/>
      <c r="C140" s="234"/>
      <c r="D140" s="229" t="s">
        <v>249</v>
      </c>
      <c r="E140" s="235" t="s">
        <v>19</v>
      </c>
      <c r="F140" s="236" t="s">
        <v>4535</v>
      </c>
      <c r="G140" s="234"/>
      <c r="H140" s="237">
        <v>550</v>
      </c>
      <c r="I140" s="238"/>
      <c r="J140" s="234"/>
      <c r="K140" s="234"/>
      <c r="L140" s="239"/>
      <c r="M140" s="240"/>
      <c r="N140" s="241"/>
      <c r="O140" s="241"/>
      <c r="P140" s="241"/>
      <c r="Q140" s="241"/>
      <c r="R140" s="241"/>
      <c r="S140" s="241"/>
      <c r="T140" s="242"/>
      <c r="AT140" s="243" t="s">
        <v>249</v>
      </c>
      <c r="AU140" s="243" t="s">
        <v>81</v>
      </c>
      <c r="AV140" s="12" t="s">
        <v>81</v>
      </c>
      <c r="AW140" s="12" t="s">
        <v>33</v>
      </c>
      <c r="AX140" s="12" t="s">
        <v>72</v>
      </c>
      <c r="AY140" s="243" t="s">
        <v>236</v>
      </c>
    </row>
    <row r="141" s="1" customFormat="1" ht="16.5" customHeight="1">
      <c r="B141" s="39"/>
      <c r="C141" s="217" t="s">
        <v>310</v>
      </c>
      <c r="D141" s="217" t="s">
        <v>238</v>
      </c>
      <c r="E141" s="218" t="s">
        <v>4523</v>
      </c>
      <c r="F141" s="219" t="s">
        <v>4524</v>
      </c>
      <c r="G141" s="220" t="s">
        <v>276</v>
      </c>
      <c r="H141" s="221">
        <v>2</v>
      </c>
      <c r="I141" s="222"/>
      <c r="J141" s="223">
        <f>ROUND(I141*H141,2)</f>
        <v>0</v>
      </c>
      <c r="K141" s="219" t="s">
        <v>242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243</v>
      </c>
      <c r="AT141" s="18" t="s">
        <v>238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243</v>
      </c>
      <c r="BM141" s="18" t="s">
        <v>4536</v>
      </c>
    </row>
    <row r="142" s="1" customFormat="1">
      <c r="B142" s="39"/>
      <c r="C142" s="40"/>
      <c r="D142" s="229" t="s">
        <v>245</v>
      </c>
      <c r="E142" s="40"/>
      <c r="F142" s="230" t="s">
        <v>4526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" customFormat="1">
      <c r="B143" s="39"/>
      <c r="C143" s="40"/>
      <c r="D143" s="229" t="s">
        <v>247</v>
      </c>
      <c r="E143" s="40"/>
      <c r="F143" s="232" t="s">
        <v>4537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247</v>
      </c>
      <c r="AU143" s="18" t="s">
        <v>81</v>
      </c>
    </row>
    <row r="144" s="12" customFormat="1">
      <c r="B144" s="233"/>
      <c r="C144" s="234"/>
      <c r="D144" s="229" t="s">
        <v>249</v>
      </c>
      <c r="E144" s="235" t="s">
        <v>19</v>
      </c>
      <c r="F144" s="236" t="s">
        <v>4538</v>
      </c>
      <c r="G144" s="234"/>
      <c r="H144" s="237">
        <v>2</v>
      </c>
      <c r="I144" s="238"/>
      <c r="J144" s="234"/>
      <c r="K144" s="234"/>
      <c r="L144" s="239"/>
      <c r="M144" s="240"/>
      <c r="N144" s="241"/>
      <c r="O144" s="241"/>
      <c r="P144" s="241"/>
      <c r="Q144" s="241"/>
      <c r="R144" s="241"/>
      <c r="S144" s="241"/>
      <c r="T144" s="242"/>
      <c r="AT144" s="243" t="s">
        <v>249</v>
      </c>
      <c r="AU144" s="243" t="s">
        <v>81</v>
      </c>
      <c r="AV144" s="12" t="s">
        <v>81</v>
      </c>
      <c r="AW144" s="12" t="s">
        <v>33</v>
      </c>
      <c r="AX144" s="12" t="s">
        <v>72</v>
      </c>
      <c r="AY144" s="243" t="s">
        <v>236</v>
      </c>
    </row>
    <row r="145" s="1" customFormat="1" ht="16.5" customHeight="1">
      <c r="B145" s="39"/>
      <c r="C145" s="217" t="s">
        <v>315</v>
      </c>
      <c r="D145" s="217" t="s">
        <v>238</v>
      </c>
      <c r="E145" s="218" t="s">
        <v>4529</v>
      </c>
      <c r="F145" s="219" t="s">
        <v>4530</v>
      </c>
      <c r="G145" s="220" t="s">
        <v>276</v>
      </c>
      <c r="H145" s="221">
        <v>550</v>
      </c>
      <c r="I145" s="222"/>
      <c r="J145" s="223">
        <f>ROUND(I145*H145,2)</f>
        <v>0</v>
      </c>
      <c r="K145" s="219" t="s">
        <v>242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243</v>
      </c>
      <c r="AT145" s="18" t="s">
        <v>238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243</v>
      </c>
      <c r="BM145" s="18" t="s">
        <v>4539</v>
      </c>
    </row>
    <row r="146" s="1" customFormat="1">
      <c r="B146" s="39"/>
      <c r="C146" s="40"/>
      <c r="D146" s="229" t="s">
        <v>245</v>
      </c>
      <c r="E146" s="40"/>
      <c r="F146" s="230" t="s">
        <v>4532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2" customFormat="1">
      <c r="B147" s="233"/>
      <c r="C147" s="234"/>
      <c r="D147" s="229" t="s">
        <v>249</v>
      </c>
      <c r="E147" s="235" t="s">
        <v>19</v>
      </c>
      <c r="F147" s="236" t="s">
        <v>4540</v>
      </c>
      <c r="G147" s="234"/>
      <c r="H147" s="237">
        <v>550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AT147" s="243" t="s">
        <v>249</v>
      </c>
      <c r="AU147" s="243" t="s">
        <v>81</v>
      </c>
      <c r="AV147" s="12" t="s">
        <v>81</v>
      </c>
      <c r="AW147" s="12" t="s">
        <v>33</v>
      </c>
      <c r="AX147" s="12" t="s">
        <v>72</v>
      </c>
      <c r="AY147" s="243" t="s">
        <v>236</v>
      </c>
    </row>
    <row r="148" s="1" customFormat="1" ht="16.5" customHeight="1">
      <c r="B148" s="39"/>
      <c r="C148" s="217" t="s">
        <v>324</v>
      </c>
      <c r="D148" s="217" t="s">
        <v>238</v>
      </c>
      <c r="E148" s="218" t="s">
        <v>4541</v>
      </c>
      <c r="F148" s="219" t="s">
        <v>4542</v>
      </c>
      <c r="G148" s="220" t="s">
        <v>276</v>
      </c>
      <c r="H148" s="221">
        <v>6</v>
      </c>
      <c r="I148" s="222"/>
      <c r="J148" s="223">
        <f>ROUND(I148*H148,2)</f>
        <v>0</v>
      </c>
      <c r="K148" s="219" t="s">
        <v>242</v>
      </c>
      <c r="L148" s="44"/>
      <c r="M148" s="224" t="s">
        <v>19</v>
      </c>
      <c r="N148" s="225" t="s">
        <v>43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243</v>
      </c>
      <c r="AT148" s="18" t="s">
        <v>238</v>
      </c>
      <c r="AU148" s="18" t="s">
        <v>81</v>
      </c>
      <c r="AY148" s="18" t="s">
        <v>236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79</v>
      </c>
      <c r="BK148" s="228">
        <f>ROUND(I148*H148,2)</f>
        <v>0</v>
      </c>
      <c r="BL148" s="18" t="s">
        <v>243</v>
      </c>
      <c r="BM148" s="18" t="s">
        <v>4543</v>
      </c>
    </row>
    <row r="149" s="1" customFormat="1">
      <c r="B149" s="39"/>
      <c r="C149" s="40"/>
      <c r="D149" s="229" t="s">
        <v>245</v>
      </c>
      <c r="E149" s="40"/>
      <c r="F149" s="230" t="s">
        <v>4544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245</v>
      </c>
      <c r="AU149" s="18" t="s">
        <v>81</v>
      </c>
    </row>
    <row r="150" s="12" customFormat="1">
      <c r="B150" s="233"/>
      <c r="C150" s="234"/>
      <c r="D150" s="229" t="s">
        <v>249</v>
      </c>
      <c r="E150" s="235" t="s">
        <v>19</v>
      </c>
      <c r="F150" s="236" t="s">
        <v>4545</v>
      </c>
      <c r="G150" s="234"/>
      <c r="H150" s="237">
        <v>6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AT150" s="243" t="s">
        <v>249</v>
      </c>
      <c r="AU150" s="243" t="s">
        <v>81</v>
      </c>
      <c r="AV150" s="12" t="s">
        <v>81</v>
      </c>
      <c r="AW150" s="12" t="s">
        <v>33</v>
      </c>
      <c r="AX150" s="12" t="s">
        <v>72</v>
      </c>
      <c r="AY150" s="243" t="s">
        <v>236</v>
      </c>
    </row>
    <row r="151" s="1" customFormat="1" ht="16.5" customHeight="1">
      <c r="B151" s="39"/>
      <c r="C151" s="217" t="s">
        <v>331</v>
      </c>
      <c r="D151" s="217" t="s">
        <v>238</v>
      </c>
      <c r="E151" s="218" t="s">
        <v>4546</v>
      </c>
      <c r="F151" s="219" t="s">
        <v>4547</v>
      </c>
      <c r="G151" s="220" t="s">
        <v>276</v>
      </c>
      <c r="H151" s="221">
        <v>1650</v>
      </c>
      <c r="I151" s="222"/>
      <c r="J151" s="223">
        <f>ROUND(I151*H151,2)</f>
        <v>0</v>
      </c>
      <c r="K151" s="219" t="s">
        <v>242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243</v>
      </c>
      <c r="AT151" s="18" t="s">
        <v>238</v>
      </c>
      <c r="AU151" s="18" t="s">
        <v>81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243</v>
      </c>
      <c r="BM151" s="18" t="s">
        <v>4548</v>
      </c>
    </row>
    <row r="152" s="1" customFormat="1">
      <c r="B152" s="39"/>
      <c r="C152" s="40"/>
      <c r="D152" s="229" t="s">
        <v>245</v>
      </c>
      <c r="E152" s="40"/>
      <c r="F152" s="230" t="s">
        <v>4549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81</v>
      </c>
    </row>
    <row r="153" s="12" customFormat="1">
      <c r="B153" s="233"/>
      <c r="C153" s="234"/>
      <c r="D153" s="229" t="s">
        <v>249</v>
      </c>
      <c r="E153" s="235" t="s">
        <v>19</v>
      </c>
      <c r="F153" s="236" t="s">
        <v>4550</v>
      </c>
      <c r="G153" s="234"/>
      <c r="H153" s="237">
        <v>1650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AT153" s="243" t="s">
        <v>249</v>
      </c>
      <c r="AU153" s="243" t="s">
        <v>81</v>
      </c>
      <c r="AV153" s="12" t="s">
        <v>81</v>
      </c>
      <c r="AW153" s="12" t="s">
        <v>33</v>
      </c>
      <c r="AX153" s="12" t="s">
        <v>72</v>
      </c>
      <c r="AY153" s="243" t="s">
        <v>236</v>
      </c>
    </row>
    <row r="154" s="1" customFormat="1" ht="16.5" customHeight="1">
      <c r="B154" s="39"/>
      <c r="C154" s="217" t="s">
        <v>394</v>
      </c>
      <c r="D154" s="217" t="s">
        <v>238</v>
      </c>
      <c r="E154" s="218" t="s">
        <v>4551</v>
      </c>
      <c r="F154" s="219" t="s">
        <v>4552</v>
      </c>
      <c r="G154" s="220" t="s">
        <v>276</v>
      </c>
      <c r="H154" s="221">
        <v>6</v>
      </c>
      <c r="I154" s="222"/>
      <c r="J154" s="223">
        <f>ROUND(I154*H154,2)</f>
        <v>0</v>
      </c>
      <c r="K154" s="219" t="s">
        <v>242</v>
      </c>
      <c r="L154" s="44"/>
      <c r="M154" s="224" t="s">
        <v>19</v>
      </c>
      <c r="N154" s="225" t="s">
        <v>43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243</v>
      </c>
      <c r="AT154" s="18" t="s">
        <v>238</v>
      </c>
      <c r="AU154" s="18" t="s">
        <v>81</v>
      </c>
      <c r="AY154" s="18" t="s">
        <v>236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79</v>
      </c>
      <c r="BK154" s="228">
        <f>ROUND(I154*H154,2)</f>
        <v>0</v>
      </c>
      <c r="BL154" s="18" t="s">
        <v>243</v>
      </c>
      <c r="BM154" s="18" t="s">
        <v>4553</v>
      </c>
    </row>
    <row r="155" s="1" customFormat="1">
      <c r="B155" s="39"/>
      <c r="C155" s="40"/>
      <c r="D155" s="229" t="s">
        <v>245</v>
      </c>
      <c r="E155" s="40"/>
      <c r="F155" s="230" t="s">
        <v>4554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245</v>
      </c>
      <c r="AU155" s="18" t="s">
        <v>81</v>
      </c>
    </row>
    <row r="156" s="12" customFormat="1">
      <c r="B156" s="233"/>
      <c r="C156" s="234"/>
      <c r="D156" s="229" t="s">
        <v>249</v>
      </c>
      <c r="E156" s="235" t="s">
        <v>19</v>
      </c>
      <c r="F156" s="236" t="s">
        <v>4545</v>
      </c>
      <c r="G156" s="234"/>
      <c r="H156" s="237">
        <v>6</v>
      </c>
      <c r="I156" s="238"/>
      <c r="J156" s="234"/>
      <c r="K156" s="234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249</v>
      </c>
      <c r="AU156" s="243" t="s">
        <v>81</v>
      </c>
      <c r="AV156" s="12" t="s">
        <v>81</v>
      </c>
      <c r="AW156" s="12" t="s">
        <v>33</v>
      </c>
      <c r="AX156" s="12" t="s">
        <v>72</v>
      </c>
      <c r="AY156" s="243" t="s">
        <v>236</v>
      </c>
    </row>
    <row r="157" s="1" customFormat="1" ht="16.5" customHeight="1">
      <c r="B157" s="39"/>
      <c r="C157" s="217" t="s">
        <v>400</v>
      </c>
      <c r="D157" s="217" t="s">
        <v>238</v>
      </c>
      <c r="E157" s="218" t="s">
        <v>4555</v>
      </c>
      <c r="F157" s="219" t="s">
        <v>4556</v>
      </c>
      <c r="G157" s="220" t="s">
        <v>276</v>
      </c>
      <c r="H157" s="221">
        <v>1650</v>
      </c>
      <c r="I157" s="222"/>
      <c r="J157" s="223">
        <f>ROUND(I157*H157,2)</f>
        <v>0</v>
      </c>
      <c r="K157" s="219" t="s">
        <v>242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243</v>
      </c>
      <c r="AT157" s="18" t="s">
        <v>238</v>
      </c>
      <c r="AU157" s="18" t="s">
        <v>81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243</v>
      </c>
      <c r="BM157" s="18" t="s">
        <v>4557</v>
      </c>
    </row>
    <row r="158" s="1" customFormat="1">
      <c r="B158" s="39"/>
      <c r="C158" s="40"/>
      <c r="D158" s="229" t="s">
        <v>245</v>
      </c>
      <c r="E158" s="40"/>
      <c r="F158" s="230" t="s">
        <v>4558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81</v>
      </c>
    </row>
    <row r="159" s="12" customFormat="1">
      <c r="B159" s="233"/>
      <c r="C159" s="234"/>
      <c r="D159" s="229" t="s">
        <v>249</v>
      </c>
      <c r="E159" s="235" t="s">
        <v>19</v>
      </c>
      <c r="F159" s="236" t="s">
        <v>4550</v>
      </c>
      <c r="G159" s="234"/>
      <c r="H159" s="237">
        <v>1650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AT159" s="243" t="s">
        <v>249</v>
      </c>
      <c r="AU159" s="243" t="s">
        <v>81</v>
      </c>
      <c r="AV159" s="12" t="s">
        <v>81</v>
      </c>
      <c r="AW159" s="12" t="s">
        <v>33</v>
      </c>
      <c r="AX159" s="12" t="s">
        <v>72</v>
      </c>
      <c r="AY159" s="243" t="s">
        <v>236</v>
      </c>
    </row>
    <row r="160" s="1" customFormat="1" ht="16.5" customHeight="1">
      <c r="B160" s="39"/>
      <c r="C160" s="217" t="s">
        <v>8</v>
      </c>
      <c r="D160" s="217" t="s">
        <v>238</v>
      </c>
      <c r="E160" s="218" t="s">
        <v>4559</v>
      </c>
      <c r="F160" s="219" t="s">
        <v>4560</v>
      </c>
      <c r="G160" s="220" t="s">
        <v>276</v>
      </c>
      <c r="H160" s="221">
        <v>20</v>
      </c>
      <c r="I160" s="222"/>
      <c r="J160" s="223">
        <f>ROUND(I160*H160,2)</f>
        <v>0</v>
      </c>
      <c r="K160" s="219" t="s">
        <v>242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243</v>
      </c>
      <c r="AT160" s="18" t="s">
        <v>238</v>
      </c>
      <c r="AU160" s="18" t="s">
        <v>81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243</v>
      </c>
      <c r="BM160" s="18" t="s">
        <v>4561</v>
      </c>
    </row>
    <row r="161" s="1" customFormat="1">
      <c r="B161" s="39"/>
      <c r="C161" s="40"/>
      <c r="D161" s="229" t="s">
        <v>245</v>
      </c>
      <c r="E161" s="40"/>
      <c r="F161" s="230" t="s">
        <v>4562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81</v>
      </c>
    </row>
    <row r="162" s="12" customFormat="1">
      <c r="B162" s="233"/>
      <c r="C162" s="234"/>
      <c r="D162" s="229" t="s">
        <v>249</v>
      </c>
      <c r="E162" s="235" t="s">
        <v>19</v>
      </c>
      <c r="F162" s="236" t="s">
        <v>4563</v>
      </c>
      <c r="G162" s="234"/>
      <c r="H162" s="237">
        <v>20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249</v>
      </c>
      <c r="AU162" s="243" t="s">
        <v>81</v>
      </c>
      <c r="AV162" s="12" t="s">
        <v>81</v>
      </c>
      <c r="AW162" s="12" t="s">
        <v>33</v>
      </c>
      <c r="AX162" s="12" t="s">
        <v>72</v>
      </c>
      <c r="AY162" s="243" t="s">
        <v>236</v>
      </c>
    </row>
    <row r="163" s="1" customFormat="1" ht="16.5" customHeight="1">
      <c r="B163" s="39"/>
      <c r="C163" s="217" t="s">
        <v>412</v>
      </c>
      <c r="D163" s="217" t="s">
        <v>238</v>
      </c>
      <c r="E163" s="218" t="s">
        <v>4564</v>
      </c>
      <c r="F163" s="219" t="s">
        <v>4565</v>
      </c>
      <c r="G163" s="220" t="s">
        <v>276</v>
      </c>
      <c r="H163" s="221">
        <v>20</v>
      </c>
      <c r="I163" s="222"/>
      <c r="J163" s="223">
        <f>ROUND(I163*H163,2)</f>
        <v>0</v>
      </c>
      <c r="K163" s="219" t="s">
        <v>242</v>
      </c>
      <c r="L163" s="44"/>
      <c r="M163" s="224" t="s">
        <v>19</v>
      </c>
      <c r="N163" s="225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243</v>
      </c>
      <c r="AT163" s="18" t="s">
        <v>238</v>
      </c>
      <c r="AU163" s="18" t="s">
        <v>81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4566</v>
      </c>
    </row>
    <row r="164" s="1" customFormat="1">
      <c r="B164" s="39"/>
      <c r="C164" s="40"/>
      <c r="D164" s="229" t="s">
        <v>245</v>
      </c>
      <c r="E164" s="40"/>
      <c r="F164" s="230" t="s">
        <v>4567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81</v>
      </c>
    </row>
    <row r="165" s="12" customFormat="1">
      <c r="B165" s="233"/>
      <c r="C165" s="234"/>
      <c r="D165" s="229" t="s">
        <v>249</v>
      </c>
      <c r="E165" s="235" t="s">
        <v>19</v>
      </c>
      <c r="F165" s="236" t="s">
        <v>4568</v>
      </c>
      <c r="G165" s="234"/>
      <c r="H165" s="237">
        <v>20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249</v>
      </c>
      <c r="AU165" s="243" t="s">
        <v>81</v>
      </c>
      <c r="AV165" s="12" t="s">
        <v>81</v>
      </c>
      <c r="AW165" s="12" t="s">
        <v>33</v>
      </c>
      <c r="AX165" s="12" t="s">
        <v>72</v>
      </c>
      <c r="AY165" s="243" t="s">
        <v>236</v>
      </c>
    </row>
    <row r="166" s="1" customFormat="1" ht="16.5" customHeight="1">
      <c r="B166" s="39"/>
      <c r="C166" s="217" t="s">
        <v>418</v>
      </c>
      <c r="D166" s="217" t="s">
        <v>238</v>
      </c>
      <c r="E166" s="218" t="s">
        <v>4569</v>
      </c>
      <c r="F166" s="219" t="s">
        <v>4570</v>
      </c>
      <c r="G166" s="220" t="s">
        <v>501</v>
      </c>
      <c r="H166" s="221">
        <v>1</v>
      </c>
      <c r="I166" s="222"/>
      <c r="J166" s="223">
        <f>ROUND(I166*H166,2)</f>
        <v>0</v>
      </c>
      <c r="K166" s="219" t="s">
        <v>19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243</v>
      </c>
      <c r="AT166" s="18" t="s">
        <v>238</v>
      </c>
      <c r="AU166" s="18" t="s">
        <v>81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243</v>
      </c>
      <c r="BM166" s="18" t="s">
        <v>4571</v>
      </c>
    </row>
    <row r="167" s="1" customFormat="1">
      <c r="B167" s="39"/>
      <c r="C167" s="40"/>
      <c r="D167" s="229" t="s">
        <v>245</v>
      </c>
      <c r="E167" s="40"/>
      <c r="F167" s="230" t="s">
        <v>4572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81</v>
      </c>
    </row>
    <row r="168" s="12" customFormat="1">
      <c r="B168" s="233"/>
      <c r="C168" s="234"/>
      <c r="D168" s="229" t="s">
        <v>249</v>
      </c>
      <c r="E168" s="235" t="s">
        <v>19</v>
      </c>
      <c r="F168" s="236" t="s">
        <v>4573</v>
      </c>
      <c r="G168" s="234"/>
      <c r="H168" s="237">
        <v>1</v>
      </c>
      <c r="I168" s="238"/>
      <c r="J168" s="234"/>
      <c r="K168" s="234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249</v>
      </c>
      <c r="AU168" s="243" t="s">
        <v>81</v>
      </c>
      <c r="AV168" s="12" t="s">
        <v>81</v>
      </c>
      <c r="AW168" s="12" t="s">
        <v>33</v>
      </c>
      <c r="AX168" s="12" t="s">
        <v>72</v>
      </c>
      <c r="AY168" s="243" t="s">
        <v>236</v>
      </c>
    </row>
    <row r="169" s="1" customFormat="1" ht="16.5" customHeight="1">
      <c r="B169" s="39"/>
      <c r="C169" s="217" t="s">
        <v>424</v>
      </c>
      <c r="D169" s="217" t="s">
        <v>238</v>
      </c>
      <c r="E169" s="218" t="s">
        <v>4574</v>
      </c>
      <c r="F169" s="219" t="s">
        <v>4565</v>
      </c>
      <c r="G169" s="220" t="s">
        <v>501</v>
      </c>
      <c r="H169" s="221">
        <v>1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43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243</v>
      </c>
      <c r="AT169" s="18" t="s">
        <v>238</v>
      </c>
      <c r="AU169" s="18" t="s">
        <v>81</v>
      </c>
      <c r="AY169" s="18" t="s">
        <v>236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79</v>
      </c>
      <c r="BK169" s="228">
        <f>ROUND(I169*H169,2)</f>
        <v>0</v>
      </c>
      <c r="BL169" s="18" t="s">
        <v>243</v>
      </c>
      <c r="BM169" s="18" t="s">
        <v>4575</v>
      </c>
    </row>
    <row r="170" s="1" customFormat="1">
      <c r="B170" s="39"/>
      <c r="C170" s="40"/>
      <c r="D170" s="229" t="s">
        <v>245</v>
      </c>
      <c r="E170" s="40"/>
      <c r="F170" s="230" t="s">
        <v>4567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245</v>
      </c>
      <c r="AU170" s="18" t="s">
        <v>81</v>
      </c>
    </row>
    <row r="171" s="12" customFormat="1">
      <c r="B171" s="233"/>
      <c r="C171" s="234"/>
      <c r="D171" s="229" t="s">
        <v>249</v>
      </c>
      <c r="E171" s="235" t="s">
        <v>19</v>
      </c>
      <c r="F171" s="236" t="s">
        <v>4576</v>
      </c>
      <c r="G171" s="234"/>
      <c r="H171" s="237">
        <v>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249</v>
      </c>
      <c r="AU171" s="243" t="s">
        <v>81</v>
      </c>
      <c r="AV171" s="12" t="s">
        <v>81</v>
      </c>
      <c r="AW171" s="12" t="s">
        <v>33</v>
      </c>
      <c r="AX171" s="12" t="s">
        <v>72</v>
      </c>
      <c r="AY171" s="243" t="s">
        <v>236</v>
      </c>
    </row>
    <row r="172" s="1" customFormat="1" ht="16.5" customHeight="1">
      <c r="B172" s="39"/>
      <c r="C172" s="217" t="s">
        <v>430</v>
      </c>
      <c r="D172" s="217" t="s">
        <v>238</v>
      </c>
      <c r="E172" s="218" t="s">
        <v>4577</v>
      </c>
      <c r="F172" s="219" t="s">
        <v>4578</v>
      </c>
      <c r="G172" s="220" t="s">
        <v>318</v>
      </c>
      <c r="H172" s="221">
        <v>150</v>
      </c>
      <c r="I172" s="222"/>
      <c r="J172" s="223">
        <f>ROUND(I172*H172,2)</f>
        <v>0</v>
      </c>
      <c r="K172" s="219" t="s">
        <v>242</v>
      </c>
      <c r="L172" s="44"/>
      <c r="M172" s="224" t="s">
        <v>19</v>
      </c>
      <c r="N172" s="225" t="s">
        <v>43</v>
      </c>
      <c r="O172" s="80"/>
      <c r="P172" s="226">
        <f>O172*H172</f>
        <v>0</v>
      </c>
      <c r="Q172" s="226">
        <v>0.00011</v>
      </c>
      <c r="R172" s="226">
        <f>Q172*H172</f>
        <v>0.016500000000000001</v>
      </c>
      <c r="S172" s="226">
        <v>0</v>
      </c>
      <c r="T172" s="227">
        <f>S172*H172</f>
        <v>0</v>
      </c>
      <c r="AR172" s="18" t="s">
        <v>243</v>
      </c>
      <c r="AT172" s="18" t="s">
        <v>238</v>
      </c>
      <c r="AU172" s="18" t="s">
        <v>81</v>
      </c>
      <c r="AY172" s="18" t="s">
        <v>236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79</v>
      </c>
      <c r="BK172" s="228">
        <f>ROUND(I172*H172,2)</f>
        <v>0</v>
      </c>
      <c r="BL172" s="18" t="s">
        <v>243</v>
      </c>
      <c r="BM172" s="18" t="s">
        <v>4579</v>
      </c>
    </row>
    <row r="173" s="1" customFormat="1">
      <c r="B173" s="39"/>
      <c r="C173" s="40"/>
      <c r="D173" s="229" t="s">
        <v>245</v>
      </c>
      <c r="E173" s="40"/>
      <c r="F173" s="230" t="s">
        <v>4580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245</v>
      </c>
      <c r="AU173" s="18" t="s">
        <v>81</v>
      </c>
    </row>
    <row r="174" s="13" customFormat="1">
      <c r="B174" s="250"/>
      <c r="C174" s="251"/>
      <c r="D174" s="229" t="s">
        <v>249</v>
      </c>
      <c r="E174" s="252" t="s">
        <v>19</v>
      </c>
      <c r="F174" s="253" t="s">
        <v>4581</v>
      </c>
      <c r="G174" s="251"/>
      <c r="H174" s="252" t="s">
        <v>19</v>
      </c>
      <c r="I174" s="254"/>
      <c r="J174" s="251"/>
      <c r="K174" s="251"/>
      <c r="L174" s="255"/>
      <c r="M174" s="256"/>
      <c r="N174" s="257"/>
      <c r="O174" s="257"/>
      <c r="P174" s="257"/>
      <c r="Q174" s="257"/>
      <c r="R174" s="257"/>
      <c r="S174" s="257"/>
      <c r="T174" s="258"/>
      <c r="AT174" s="259" t="s">
        <v>249</v>
      </c>
      <c r="AU174" s="259" t="s">
        <v>81</v>
      </c>
      <c r="AV174" s="13" t="s">
        <v>79</v>
      </c>
      <c r="AW174" s="13" t="s">
        <v>33</v>
      </c>
      <c r="AX174" s="13" t="s">
        <v>72</v>
      </c>
      <c r="AY174" s="259" t="s">
        <v>236</v>
      </c>
    </row>
    <row r="175" s="12" customFormat="1">
      <c r="B175" s="233"/>
      <c r="C175" s="234"/>
      <c r="D175" s="229" t="s">
        <v>249</v>
      </c>
      <c r="E175" s="235" t="s">
        <v>19</v>
      </c>
      <c r="F175" s="236" t="s">
        <v>4582</v>
      </c>
      <c r="G175" s="234"/>
      <c r="H175" s="237">
        <v>50</v>
      </c>
      <c r="I175" s="238"/>
      <c r="J175" s="234"/>
      <c r="K175" s="234"/>
      <c r="L175" s="239"/>
      <c r="M175" s="240"/>
      <c r="N175" s="241"/>
      <c r="O175" s="241"/>
      <c r="P175" s="241"/>
      <c r="Q175" s="241"/>
      <c r="R175" s="241"/>
      <c r="S175" s="241"/>
      <c r="T175" s="242"/>
      <c r="AT175" s="243" t="s">
        <v>249</v>
      </c>
      <c r="AU175" s="243" t="s">
        <v>81</v>
      </c>
      <c r="AV175" s="12" t="s">
        <v>81</v>
      </c>
      <c r="AW175" s="12" t="s">
        <v>33</v>
      </c>
      <c r="AX175" s="12" t="s">
        <v>72</v>
      </c>
      <c r="AY175" s="243" t="s">
        <v>236</v>
      </c>
    </row>
    <row r="176" s="12" customFormat="1">
      <c r="B176" s="233"/>
      <c r="C176" s="234"/>
      <c r="D176" s="229" t="s">
        <v>249</v>
      </c>
      <c r="E176" s="235" t="s">
        <v>19</v>
      </c>
      <c r="F176" s="236" t="s">
        <v>4583</v>
      </c>
      <c r="G176" s="234"/>
      <c r="H176" s="237">
        <v>100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249</v>
      </c>
      <c r="AU176" s="243" t="s">
        <v>81</v>
      </c>
      <c r="AV176" s="12" t="s">
        <v>81</v>
      </c>
      <c r="AW176" s="12" t="s">
        <v>33</v>
      </c>
      <c r="AX176" s="12" t="s">
        <v>72</v>
      </c>
      <c r="AY176" s="243" t="s">
        <v>236</v>
      </c>
    </row>
    <row r="177" s="1" customFormat="1" ht="16.5" customHeight="1">
      <c r="B177" s="39"/>
      <c r="C177" s="217" t="s">
        <v>436</v>
      </c>
      <c r="D177" s="217" t="s">
        <v>238</v>
      </c>
      <c r="E177" s="218" t="s">
        <v>4055</v>
      </c>
      <c r="F177" s="219" t="s">
        <v>4056</v>
      </c>
      <c r="G177" s="220" t="s">
        <v>318</v>
      </c>
      <c r="H177" s="221">
        <v>50</v>
      </c>
      <c r="I177" s="222"/>
      <c r="J177" s="223">
        <f>ROUND(I177*H177,2)</f>
        <v>0</v>
      </c>
      <c r="K177" s="219" t="s">
        <v>242</v>
      </c>
      <c r="L177" s="44"/>
      <c r="M177" s="224" t="s">
        <v>19</v>
      </c>
      <c r="N177" s="225" t="s">
        <v>43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243</v>
      </c>
      <c r="AT177" s="18" t="s">
        <v>238</v>
      </c>
      <c r="AU177" s="18" t="s">
        <v>81</v>
      </c>
      <c r="AY177" s="18" t="s">
        <v>236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79</v>
      </c>
      <c r="BK177" s="228">
        <f>ROUND(I177*H177,2)</f>
        <v>0</v>
      </c>
      <c r="BL177" s="18" t="s">
        <v>243</v>
      </c>
      <c r="BM177" s="18" t="s">
        <v>4584</v>
      </c>
    </row>
    <row r="178" s="1" customFormat="1">
      <c r="B178" s="39"/>
      <c r="C178" s="40"/>
      <c r="D178" s="229" t="s">
        <v>245</v>
      </c>
      <c r="E178" s="40"/>
      <c r="F178" s="230" t="s">
        <v>4058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245</v>
      </c>
      <c r="AU178" s="18" t="s">
        <v>81</v>
      </c>
    </row>
    <row r="179" s="13" customFormat="1">
      <c r="B179" s="250"/>
      <c r="C179" s="251"/>
      <c r="D179" s="229" t="s">
        <v>249</v>
      </c>
      <c r="E179" s="252" t="s">
        <v>19</v>
      </c>
      <c r="F179" s="253" t="s">
        <v>4581</v>
      </c>
      <c r="G179" s="251"/>
      <c r="H179" s="252" t="s">
        <v>19</v>
      </c>
      <c r="I179" s="254"/>
      <c r="J179" s="251"/>
      <c r="K179" s="251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249</v>
      </c>
      <c r="AU179" s="259" t="s">
        <v>81</v>
      </c>
      <c r="AV179" s="13" t="s">
        <v>79</v>
      </c>
      <c r="AW179" s="13" t="s">
        <v>33</v>
      </c>
      <c r="AX179" s="13" t="s">
        <v>72</v>
      </c>
      <c r="AY179" s="259" t="s">
        <v>236</v>
      </c>
    </row>
    <row r="180" s="12" customFormat="1">
      <c r="B180" s="233"/>
      <c r="C180" s="234"/>
      <c r="D180" s="229" t="s">
        <v>249</v>
      </c>
      <c r="E180" s="235" t="s">
        <v>19</v>
      </c>
      <c r="F180" s="236" t="s">
        <v>4582</v>
      </c>
      <c r="G180" s="234"/>
      <c r="H180" s="237">
        <v>50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249</v>
      </c>
      <c r="AU180" s="243" t="s">
        <v>81</v>
      </c>
      <c r="AV180" s="12" t="s">
        <v>81</v>
      </c>
      <c r="AW180" s="12" t="s">
        <v>33</v>
      </c>
      <c r="AX180" s="12" t="s">
        <v>72</v>
      </c>
      <c r="AY180" s="243" t="s">
        <v>236</v>
      </c>
    </row>
    <row r="181" s="1" customFormat="1" ht="16.5" customHeight="1">
      <c r="B181" s="39"/>
      <c r="C181" s="217" t="s">
        <v>7</v>
      </c>
      <c r="D181" s="217" t="s">
        <v>238</v>
      </c>
      <c r="E181" s="218" t="s">
        <v>4585</v>
      </c>
      <c r="F181" s="219" t="s">
        <v>4586</v>
      </c>
      <c r="G181" s="220" t="s">
        <v>264</v>
      </c>
      <c r="H181" s="221">
        <v>24</v>
      </c>
      <c r="I181" s="222"/>
      <c r="J181" s="223">
        <f>ROUND(I181*H181,2)</f>
        <v>0</v>
      </c>
      <c r="K181" s="219" t="s">
        <v>19</v>
      </c>
      <c r="L181" s="44"/>
      <c r="M181" s="224" t="s">
        <v>19</v>
      </c>
      <c r="N181" s="225" t="s">
        <v>43</v>
      </c>
      <c r="O181" s="80"/>
      <c r="P181" s="226">
        <f>O181*H181</f>
        <v>0</v>
      </c>
      <c r="Q181" s="226">
        <v>0.28028999999999998</v>
      </c>
      <c r="R181" s="226">
        <f>Q181*H181</f>
        <v>6.7269600000000001</v>
      </c>
      <c r="S181" s="226">
        <v>0</v>
      </c>
      <c r="T181" s="227">
        <f>S181*H181</f>
        <v>0</v>
      </c>
      <c r="AR181" s="18" t="s">
        <v>243</v>
      </c>
      <c r="AT181" s="18" t="s">
        <v>238</v>
      </c>
      <c r="AU181" s="18" t="s">
        <v>81</v>
      </c>
      <c r="AY181" s="18" t="s">
        <v>236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79</v>
      </c>
      <c r="BK181" s="228">
        <f>ROUND(I181*H181,2)</f>
        <v>0</v>
      </c>
      <c r="BL181" s="18" t="s">
        <v>243</v>
      </c>
      <c r="BM181" s="18" t="s">
        <v>4587</v>
      </c>
    </row>
    <row r="182" s="1" customFormat="1">
      <c r="B182" s="39"/>
      <c r="C182" s="40"/>
      <c r="D182" s="229" t="s">
        <v>245</v>
      </c>
      <c r="E182" s="40"/>
      <c r="F182" s="230" t="s">
        <v>4588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245</v>
      </c>
      <c r="AU182" s="18" t="s">
        <v>81</v>
      </c>
    </row>
    <row r="183" s="1" customFormat="1">
      <c r="B183" s="39"/>
      <c r="C183" s="40"/>
      <c r="D183" s="229" t="s">
        <v>247</v>
      </c>
      <c r="E183" s="40"/>
      <c r="F183" s="232" t="s">
        <v>4589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247</v>
      </c>
      <c r="AU183" s="18" t="s">
        <v>81</v>
      </c>
    </row>
    <row r="184" s="12" customFormat="1">
      <c r="B184" s="233"/>
      <c r="C184" s="234"/>
      <c r="D184" s="229" t="s">
        <v>249</v>
      </c>
      <c r="E184" s="235" t="s">
        <v>19</v>
      </c>
      <c r="F184" s="236" t="s">
        <v>4590</v>
      </c>
      <c r="G184" s="234"/>
      <c r="H184" s="237">
        <v>24</v>
      </c>
      <c r="I184" s="238"/>
      <c r="J184" s="234"/>
      <c r="K184" s="234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249</v>
      </c>
      <c r="AU184" s="243" t="s">
        <v>81</v>
      </c>
      <c r="AV184" s="12" t="s">
        <v>81</v>
      </c>
      <c r="AW184" s="12" t="s">
        <v>33</v>
      </c>
      <c r="AX184" s="12" t="s">
        <v>72</v>
      </c>
      <c r="AY184" s="243" t="s">
        <v>236</v>
      </c>
    </row>
    <row r="185" s="1" customFormat="1" ht="16.5" customHeight="1">
      <c r="B185" s="39"/>
      <c r="C185" s="217" t="s">
        <v>445</v>
      </c>
      <c r="D185" s="217" t="s">
        <v>238</v>
      </c>
      <c r="E185" s="218" t="s">
        <v>539</v>
      </c>
      <c r="F185" s="219" t="s">
        <v>540</v>
      </c>
      <c r="G185" s="220" t="s">
        <v>318</v>
      </c>
      <c r="H185" s="221">
        <v>50</v>
      </c>
      <c r="I185" s="222"/>
      <c r="J185" s="223">
        <f>ROUND(I185*H185,2)</f>
        <v>0</v>
      </c>
      <c r="K185" s="219" t="s">
        <v>242</v>
      </c>
      <c r="L185" s="44"/>
      <c r="M185" s="224" t="s">
        <v>19</v>
      </c>
      <c r="N185" s="225" t="s">
        <v>43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243</v>
      </c>
      <c r="AT185" s="18" t="s">
        <v>238</v>
      </c>
      <c r="AU185" s="18" t="s">
        <v>81</v>
      </c>
      <c r="AY185" s="18" t="s">
        <v>236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79</v>
      </c>
      <c r="BK185" s="228">
        <f>ROUND(I185*H185,2)</f>
        <v>0</v>
      </c>
      <c r="BL185" s="18" t="s">
        <v>243</v>
      </c>
      <c r="BM185" s="18" t="s">
        <v>4591</v>
      </c>
    </row>
    <row r="186" s="1" customFormat="1">
      <c r="B186" s="39"/>
      <c r="C186" s="40"/>
      <c r="D186" s="229" t="s">
        <v>245</v>
      </c>
      <c r="E186" s="40"/>
      <c r="F186" s="230" t="s">
        <v>542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245</v>
      </c>
      <c r="AU186" s="18" t="s">
        <v>81</v>
      </c>
    </row>
    <row r="187" s="13" customFormat="1">
      <c r="B187" s="250"/>
      <c r="C187" s="251"/>
      <c r="D187" s="229" t="s">
        <v>249</v>
      </c>
      <c r="E187" s="252" t="s">
        <v>19</v>
      </c>
      <c r="F187" s="253" t="s">
        <v>4581</v>
      </c>
      <c r="G187" s="251"/>
      <c r="H187" s="252" t="s">
        <v>19</v>
      </c>
      <c r="I187" s="254"/>
      <c r="J187" s="251"/>
      <c r="K187" s="251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249</v>
      </c>
      <c r="AU187" s="259" t="s">
        <v>81</v>
      </c>
      <c r="AV187" s="13" t="s">
        <v>79</v>
      </c>
      <c r="AW187" s="13" t="s">
        <v>33</v>
      </c>
      <c r="AX187" s="13" t="s">
        <v>72</v>
      </c>
      <c r="AY187" s="259" t="s">
        <v>236</v>
      </c>
    </row>
    <row r="188" s="12" customFormat="1">
      <c r="B188" s="233"/>
      <c r="C188" s="234"/>
      <c r="D188" s="229" t="s">
        <v>249</v>
      </c>
      <c r="E188" s="235" t="s">
        <v>19</v>
      </c>
      <c r="F188" s="236" t="s">
        <v>4582</v>
      </c>
      <c r="G188" s="234"/>
      <c r="H188" s="237">
        <v>50</v>
      </c>
      <c r="I188" s="238"/>
      <c r="J188" s="234"/>
      <c r="K188" s="234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249</v>
      </c>
      <c r="AU188" s="243" t="s">
        <v>81</v>
      </c>
      <c r="AV188" s="12" t="s">
        <v>81</v>
      </c>
      <c r="AW188" s="12" t="s">
        <v>33</v>
      </c>
      <c r="AX188" s="12" t="s">
        <v>72</v>
      </c>
      <c r="AY188" s="243" t="s">
        <v>236</v>
      </c>
    </row>
    <row r="189" s="11" customFormat="1" ht="22.8" customHeight="1">
      <c r="B189" s="201"/>
      <c r="C189" s="202"/>
      <c r="D189" s="203" t="s">
        <v>71</v>
      </c>
      <c r="E189" s="215" t="s">
        <v>329</v>
      </c>
      <c r="F189" s="215" t="s">
        <v>330</v>
      </c>
      <c r="G189" s="202"/>
      <c r="H189" s="202"/>
      <c r="I189" s="205"/>
      <c r="J189" s="216">
        <f>BK189</f>
        <v>0</v>
      </c>
      <c r="K189" s="202"/>
      <c r="L189" s="207"/>
      <c r="M189" s="208"/>
      <c r="N189" s="209"/>
      <c r="O189" s="209"/>
      <c r="P189" s="210">
        <f>SUM(P190:P191)</f>
        <v>0</v>
      </c>
      <c r="Q189" s="209"/>
      <c r="R189" s="210">
        <f>SUM(R190:R191)</f>
        <v>0</v>
      </c>
      <c r="S189" s="209"/>
      <c r="T189" s="211">
        <f>SUM(T190:T191)</f>
        <v>0</v>
      </c>
      <c r="AR189" s="212" t="s">
        <v>79</v>
      </c>
      <c r="AT189" s="213" t="s">
        <v>71</v>
      </c>
      <c r="AU189" s="213" t="s">
        <v>79</v>
      </c>
      <c r="AY189" s="212" t="s">
        <v>236</v>
      </c>
      <c r="BK189" s="214">
        <f>SUM(BK190:BK191)</f>
        <v>0</v>
      </c>
    </row>
    <row r="190" s="1" customFormat="1" ht="16.5" customHeight="1">
      <c r="B190" s="39"/>
      <c r="C190" s="217" t="s">
        <v>452</v>
      </c>
      <c r="D190" s="217" t="s">
        <v>238</v>
      </c>
      <c r="E190" s="218" t="s">
        <v>4170</v>
      </c>
      <c r="F190" s="219" t="s">
        <v>4171</v>
      </c>
      <c r="G190" s="220" t="s">
        <v>256</v>
      </c>
      <c r="H190" s="221">
        <v>6.7430000000000003</v>
      </c>
      <c r="I190" s="222"/>
      <c r="J190" s="223">
        <f>ROUND(I190*H190,2)</f>
        <v>0</v>
      </c>
      <c r="K190" s="219" t="s">
        <v>242</v>
      </c>
      <c r="L190" s="44"/>
      <c r="M190" s="224" t="s">
        <v>19</v>
      </c>
      <c r="N190" s="225" t="s">
        <v>43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243</v>
      </c>
      <c r="AT190" s="18" t="s">
        <v>238</v>
      </c>
      <c r="AU190" s="18" t="s">
        <v>81</v>
      </c>
      <c r="AY190" s="18" t="s">
        <v>236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79</v>
      </c>
      <c r="BK190" s="228">
        <f>ROUND(I190*H190,2)</f>
        <v>0</v>
      </c>
      <c r="BL190" s="18" t="s">
        <v>243</v>
      </c>
      <c r="BM190" s="18" t="s">
        <v>4592</v>
      </c>
    </row>
    <row r="191" s="1" customFormat="1">
      <c r="B191" s="39"/>
      <c r="C191" s="40"/>
      <c r="D191" s="229" t="s">
        <v>245</v>
      </c>
      <c r="E191" s="40"/>
      <c r="F191" s="230" t="s">
        <v>4173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245</v>
      </c>
      <c r="AU191" s="18" t="s">
        <v>81</v>
      </c>
    </row>
    <row r="192" s="11" customFormat="1" ht="25.92" customHeight="1">
      <c r="B192" s="201"/>
      <c r="C192" s="202"/>
      <c r="D192" s="203" t="s">
        <v>71</v>
      </c>
      <c r="E192" s="204" t="s">
        <v>660</v>
      </c>
      <c r="F192" s="204" t="s">
        <v>661</v>
      </c>
      <c r="G192" s="202"/>
      <c r="H192" s="202"/>
      <c r="I192" s="205"/>
      <c r="J192" s="206">
        <f>BK192</f>
        <v>0</v>
      </c>
      <c r="K192" s="202"/>
      <c r="L192" s="207"/>
      <c r="M192" s="208"/>
      <c r="N192" s="209"/>
      <c r="O192" s="209"/>
      <c r="P192" s="210">
        <f>P193+P225</f>
        <v>0</v>
      </c>
      <c r="Q192" s="209"/>
      <c r="R192" s="210">
        <f>R193+R225</f>
        <v>0.53682795999999999</v>
      </c>
      <c r="S192" s="209"/>
      <c r="T192" s="211">
        <f>T193+T225</f>
        <v>0</v>
      </c>
      <c r="AR192" s="212" t="s">
        <v>81</v>
      </c>
      <c r="AT192" s="213" t="s">
        <v>71</v>
      </c>
      <c r="AU192" s="213" t="s">
        <v>72</v>
      </c>
      <c r="AY192" s="212" t="s">
        <v>236</v>
      </c>
      <c r="BK192" s="214">
        <f>BK193+BK225</f>
        <v>0</v>
      </c>
    </row>
    <row r="193" s="11" customFormat="1" ht="22.8" customHeight="1">
      <c r="B193" s="201"/>
      <c r="C193" s="202"/>
      <c r="D193" s="203" t="s">
        <v>71</v>
      </c>
      <c r="E193" s="215" t="s">
        <v>4593</v>
      </c>
      <c r="F193" s="215" t="s">
        <v>4594</v>
      </c>
      <c r="G193" s="202"/>
      <c r="H193" s="202"/>
      <c r="I193" s="205"/>
      <c r="J193" s="216">
        <f>BK193</f>
        <v>0</v>
      </c>
      <c r="K193" s="202"/>
      <c r="L193" s="207"/>
      <c r="M193" s="208"/>
      <c r="N193" s="209"/>
      <c r="O193" s="209"/>
      <c r="P193" s="210">
        <f>SUM(P194:P224)</f>
        <v>0</v>
      </c>
      <c r="Q193" s="209"/>
      <c r="R193" s="210">
        <f>SUM(R194:R224)</f>
        <v>0.53370795999999998</v>
      </c>
      <c r="S193" s="209"/>
      <c r="T193" s="211">
        <f>SUM(T194:T224)</f>
        <v>0</v>
      </c>
      <c r="AR193" s="212" t="s">
        <v>81</v>
      </c>
      <c r="AT193" s="213" t="s">
        <v>71</v>
      </c>
      <c r="AU193" s="213" t="s">
        <v>79</v>
      </c>
      <c r="AY193" s="212" t="s">
        <v>236</v>
      </c>
      <c r="BK193" s="214">
        <f>SUM(BK194:BK224)</f>
        <v>0</v>
      </c>
    </row>
    <row r="194" s="1" customFormat="1" ht="16.5" customHeight="1">
      <c r="B194" s="39"/>
      <c r="C194" s="217" t="s">
        <v>458</v>
      </c>
      <c r="D194" s="217" t="s">
        <v>238</v>
      </c>
      <c r="E194" s="218" t="s">
        <v>4595</v>
      </c>
      <c r="F194" s="219" t="s">
        <v>4596</v>
      </c>
      <c r="G194" s="220" t="s">
        <v>264</v>
      </c>
      <c r="H194" s="221">
        <v>24</v>
      </c>
      <c r="I194" s="222"/>
      <c r="J194" s="223">
        <f>ROUND(I194*H194,2)</f>
        <v>0</v>
      </c>
      <c r="K194" s="219" t="s">
        <v>242</v>
      </c>
      <c r="L194" s="44"/>
      <c r="M194" s="224" t="s">
        <v>19</v>
      </c>
      <c r="N194" s="225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412</v>
      </c>
      <c r="AT194" s="18" t="s">
        <v>238</v>
      </c>
      <c r="AU194" s="18" t="s">
        <v>81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412</v>
      </c>
      <c r="BM194" s="18" t="s">
        <v>4597</v>
      </c>
    </row>
    <row r="195" s="1" customFormat="1">
      <c r="B195" s="39"/>
      <c r="C195" s="40"/>
      <c r="D195" s="229" t="s">
        <v>245</v>
      </c>
      <c r="E195" s="40"/>
      <c r="F195" s="230" t="s">
        <v>4598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81</v>
      </c>
    </row>
    <row r="196" s="13" customFormat="1">
      <c r="B196" s="250"/>
      <c r="C196" s="251"/>
      <c r="D196" s="229" t="s">
        <v>249</v>
      </c>
      <c r="E196" s="252" t="s">
        <v>19</v>
      </c>
      <c r="F196" s="253" t="s">
        <v>4599</v>
      </c>
      <c r="G196" s="251"/>
      <c r="H196" s="252" t="s">
        <v>19</v>
      </c>
      <c r="I196" s="254"/>
      <c r="J196" s="251"/>
      <c r="K196" s="251"/>
      <c r="L196" s="255"/>
      <c r="M196" s="256"/>
      <c r="N196" s="257"/>
      <c r="O196" s="257"/>
      <c r="P196" s="257"/>
      <c r="Q196" s="257"/>
      <c r="R196" s="257"/>
      <c r="S196" s="257"/>
      <c r="T196" s="258"/>
      <c r="AT196" s="259" t="s">
        <v>249</v>
      </c>
      <c r="AU196" s="259" t="s">
        <v>81</v>
      </c>
      <c r="AV196" s="13" t="s">
        <v>79</v>
      </c>
      <c r="AW196" s="13" t="s">
        <v>33</v>
      </c>
      <c r="AX196" s="13" t="s">
        <v>72</v>
      </c>
      <c r="AY196" s="259" t="s">
        <v>236</v>
      </c>
    </row>
    <row r="197" s="12" customFormat="1">
      <c r="B197" s="233"/>
      <c r="C197" s="234"/>
      <c r="D197" s="229" t="s">
        <v>249</v>
      </c>
      <c r="E197" s="235" t="s">
        <v>19</v>
      </c>
      <c r="F197" s="236" t="s">
        <v>4600</v>
      </c>
      <c r="G197" s="234"/>
      <c r="H197" s="237">
        <v>24</v>
      </c>
      <c r="I197" s="238"/>
      <c r="J197" s="234"/>
      <c r="K197" s="234"/>
      <c r="L197" s="239"/>
      <c r="M197" s="240"/>
      <c r="N197" s="241"/>
      <c r="O197" s="241"/>
      <c r="P197" s="241"/>
      <c r="Q197" s="241"/>
      <c r="R197" s="241"/>
      <c r="S197" s="241"/>
      <c r="T197" s="242"/>
      <c r="AT197" s="243" t="s">
        <v>249</v>
      </c>
      <c r="AU197" s="243" t="s">
        <v>81</v>
      </c>
      <c r="AV197" s="12" t="s">
        <v>81</v>
      </c>
      <c r="AW197" s="12" t="s">
        <v>33</v>
      </c>
      <c r="AX197" s="12" t="s">
        <v>72</v>
      </c>
      <c r="AY197" s="243" t="s">
        <v>236</v>
      </c>
    </row>
    <row r="198" s="1" customFormat="1" ht="16.5" customHeight="1">
      <c r="B198" s="39"/>
      <c r="C198" s="217" t="s">
        <v>463</v>
      </c>
      <c r="D198" s="217" t="s">
        <v>238</v>
      </c>
      <c r="E198" s="218" t="s">
        <v>4601</v>
      </c>
      <c r="F198" s="219" t="s">
        <v>4602</v>
      </c>
      <c r="G198" s="220" t="s">
        <v>241</v>
      </c>
      <c r="H198" s="221">
        <v>0.96399999999999997</v>
      </c>
      <c r="I198" s="222"/>
      <c r="J198" s="223">
        <f>ROUND(I198*H198,2)</f>
        <v>0</v>
      </c>
      <c r="K198" s="219" t="s">
        <v>242</v>
      </c>
      <c r="L198" s="44"/>
      <c r="M198" s="224" t="s">
        <v>19</v>
      </c>
      <c r="N198" s="225" t="s">
        <v>43</v>
      </c>
      <c r="O198" s="80"/>
      <c r="P198" s="226">
        <f>O198*H198</f>
        <v>0</v>
      </c>
      <c r="Q198" s="226">
        <v>0.00189</v>
      </c>
      <c r="R198" s="226">
        <f>Q198*H198</f>
        <v>0.0018219599999999999</v>
      </c>
      <c r="S198" s="226">
        <v>0</v>
      </c>
      <c r="T198" s="227">
        <f>S198*H198</f>
        <v>0</v>
      </c>
      <c r="AR198" s="18" t="s">
        <v>412</v>
      </c>
      <c r="AT198" s="18" t="s">
        <v>238</v>
      </c>
      <c r="AU198" s="18" t="s">
        <v>81</v>
      </c>
      <c r="AY198" s="18" t="s">
        <v>236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79</v>
      </c>
      <c r="BK198" s="228">
        <f>ROUND(I198*H198,2)</f>
        <v>0</v>
      </c>
      <c r="BL198" s="18" t="s">
        <v>412</v>
      </c>
      <c r="BM198" s="18" t="s">
        <v>4603</v>
      </c>
    </row>
    <row r="199" s="1" customFormat="1">
      <c r="B199" s="39"/>
      <c r="C199" s="40"/>
      <c r="D199" s="229" t="s">
        <v>245</v>
      </c>
      <c r="E199" s="40"/>
      <c r="F199" s="230" t="s">
        <v>4604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245</v>
      </c>
      <c r="AU199" s="18" t="s">
        <v>81</v>
      </c>
    </row>
    <row r="200" s="13" customFormat="1">
      <c r="B200" s="250"/>
      <c r="C200" s="251"/>
      <c r="D200" s="229" t="s">
        <v>249</v>
      </c>
      <c r="E200" s="252" t="s">
        <v>19</v>
      </c>
      <c r="F200" s="253" t="s">
        <v>4599</v>
      </c>
      <c r="G200" s="251"/>
      <c r="H200" s="252" t="s">
        <v>19</v>
      </c>
      <c r="I200" s="254"/>
      <c r="J200" s="251"/>
      <c r="K200" s="251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249</v>
      </c>
      <c r="AU200" s="259" t="s">
        <v>81</v>
      </c>
      <c r="AV200" s="13" t="s">
        <v>79</v>
      </c>
      <c r="AW200" s="13" t="s">
        <v>33</v>
      </c>
      <c r="AX200" s="13" t="s">
        <v>72</v>
      </c>
      <c r="AY200" s="259" t="s">
        <v>236</v>
      </c>
    </row>
    <row r="201" s="12" customFormat="1">
      <c r="B201" s="233"/>
      <c r="C201" s="234"/>
      <c r="D201" s="229" t="s">
        <v>249</v>
      </c>
      <c r="E201" s="235" t="s">
        <v>19</v>
      </c>
      <c r="F201" s="236" t="s">
        <v>4605</v>
      </c>
      <c r="G201" s="234"/>
      <c r="H201" s="237">
        <v>0.36399999999999999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249</v>
      </c>
      <c r="AU201" s="243" t="s">
        <v>81</v>
      </c>
      <c r="AV201" s="12" t="s">
        <v>81</v>
      </c>
      <c r="AW201" s="12" t="s">
        <v>33</v>
      </c>
      <c r="AX201" s="12" t="s">
        <v>72</v>
      </c>
      <c r="AY201" s="243" t="s">
        <v>236</v>
      </c>
    </row>
    <row r="202" s="12" customFormat="1">
      <c r="B202" s="233"/>
      <c r="C202" s="234"/>
      <c r="D202" s="229" t="s">
        <v>249</v>
      </c>
      <c r="E202" s="235" t="s">
        <v>19</v>
      </c>
      <c r="F202" s="236" t="s">
        <v>4606</v>
      </c>
      <c r="G202" s="234"/>
      <c r="H202" s="237">
        <v>0.59999999999999998</v>
      </c>
      <c r="I202" s="238"/>
      <c r="J202" s="234"/>
      <c r="K202" s="234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249</v>
      </c>
      <c r="AU202" s="243" t="s">
        <v>81</v>
      </c>
      <c r="AV202" s="12" t="s">
        <v>81</v>
      </c>
      <c r="AW202" s="12" t="s">
        <v>33</v>
      </c>
      <c r="AX202" s="12" t="s">
        <v>72</v>
      </c>
      <c r="AY202" s="243" t="s">
        <v>236</v>
      </c>
    </row>
    <row r="203" s="1" customFormat="1" ht="16.5" customHeight="1">
      <c r="B203" s="39"/>
      <c r="C203" s="217" t="s">
        <v>473</v>
      </c>
      <c r="D203" s="217" t="s">
        <v>238</v>
      </c>
      <c r="E203" s="218" t="s">
        <v>4607</v>
      </c>
      <c r="F203" s="219" t="s">
        <v>4608</v>
      </c>
      <c r="G203" s="220" t="s">
        <v>318</v>
      </c>
      <c r="H203" s="221">
        <v>26</v>
      </c>
      <c r="I203" s="222"/>
      <c r="J203" s="223">
        <f>ROUND(I203*H203,2)</f>
        <v>0</v>
      </c>
      <c r="K203" s="219" t="s">
        <v>242</v>
      </c>
      <c r="L203" s="44"/>
      <c r="M203" s="224" t="s">
        <v>19</v>
      </c>
      <c r="N203" s="225" t="s">
        <v>43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412</v>
      </c>
      <c r="AT203" s="18" t="s">
        <v>238</v>
      </c>
      <c r="AU203" s="18" t="s">
        <v>81</v>
      </c>
      <c r="AY203" s="18" t="s">
        <v>236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79</v>
      </c>
      <c r="BK203" s="228">
        <f>ROUND(I203*H203,2)</f>
        <v>0</v>
      </c>
      <c r="BL203" s="18" t="s">
        <v>412</v>
      </c>
      <c r="BM203" s="18" t="s">
        <v>4609</v>
      </c>
    </row>
    <row r="204" s="1" customFormat="1">
      <c r="B204" s="39"/>
      <c r="C204" s="40"/>
      <c r="D204" s="229" t="s">
        <v>245</v>
      </c>
      <c r="E204" s="40"/>
      <c r="F204" s="230" t="s">
        <v>4610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245</v>
      </c>
      <c r="AU204" s="18" t="s">
        <v>81</v>
      </c>
    </row>
    <row r="205" s="13" customFormat="1">
      <c r="B205" s="250"/>
      <c r="C205" s="251"/>
      <c r="D205" s="229" t="s">
        <v>249</v>
      </c>
      <c r="E205" s="252" t="s">
        <v>19</v>
      </c>
      <c r="F205" s="253" t="s">
        <v>4599</v>
      </c>
      <c r="G205" s="251"/>
      <c r="H205" s="252" t="s">
        <v>19</v>
      </c>
      <c r="I205" s="254"/>
      <c r="J205" s="251"/>
      <c r="K205" s="251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249</v>
      </c>
      <c r="AU205" s="259" t="s">
        <v>81</v>
      </c>
      <c r="AV205" s="13" t="s">
        <v>79</v>
      </c>
      <c r="AW205" s="13" t="s">
        <v>33</v>
      </c>
      <c r="AX205" s="13" t="s">
        <v>72</v>
      </c>
      <c r="AY205" s="259" t="s">
        <v>236</v>
      </c>
    </row>
    <row r="206" s="12" customFormat="1">
      <c r="B206" s="233"/>
      <c r="C206" s="234"/>
      <c r="D206" s="229" t="s">
        <v>249</v>
      </c>
      <c r="E206" s="235" t="s">
        <v>19</v>
      </c>
      <c r="F206" s="236" t="s">
        <v>4611</v>
      </c>
      <c r="G206" s="234"/>
      <c r="H206" s="237">
        <v>26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249</v>
      </c>
      <c r="AU206" s="243" t="s">
        <v>81</v>
      </c>
      <c r="AV206" s="12" t="s">
        <v>81</v>
      </c>
      <c r="AW206" s="12" t="s">
        <v>33</v>
      </c>
      <c r="AX206" s="12" t="s">
        <v>72</v>
      </c>
      <c r="AY206" s="243" t="s">
        <v>236</v>
      </c>
    </row>
    <row r="207" s="1" customFormat="1" ht="16.5" customHeight="1">
      <c r="B207" s="39"/>
      <c r="C207" s="260" t="s">
        <v>480</v>
      </c>
      <c r="D207" s="260" t="s">
        <v>680</v>
      </c>
      <c r="E207" s="261" t="s">
        <v>4612</v>
      </c>
      <c r="F207" s="262" t="s">
        <v>4613</v>
      </c>
      <c r="G207" s="263" t="s">
        <v>241</v>
      </c>
      <c r="H207" s="264">
        <v>0.36399999999999999</v>
      </c>
      <c r="I207" s="265"/>
      <c r="J207" s="266">
        <f>ROUND(I207*H207,2)</f>
        <v>0</v>
      </c>
      <c r="K207" s="262" t="s">
        <v>242</v>
      </c>
      <c r="L207" s="267"/>
      <c r="M207" s="268" t="s">
        <v>19</v>
      </c>
      <c r="N207" s="269" t="s">
        <v>43</v>
      </c>
      <c r="O207" s="80"/>
      <c r="P207" s="226">
        <f>O207*H207</f>
        <v>0</v>
      </c>
      <c r="Q207" s="226">
        <v>0.55000000000000004</v>
      </c>
      <c r="R207" s="226">
        <f>Q207*H207</f>
        <v>0.20020000000000002</v>
      </c>
      <c r="S207" s="226">
        <v>0</v>
      </c>
      <c r="T207" s="227">
        <f>S207*H207</f>
        <v>0</v>
      </c>
      <c r="AR207" s="18" t="s">
        <v>510</v>
      </c>
      <c r="AT207" s="18" t="s">
        <v>680</v>
      </c>
      <c r="AU207" s="18" t="s">
        <v>81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412</v>
      </c>
      <c r="BM207" s="18" t="s">
        <v>4614</v>
      </c>
    </row>
    <row r="208" s="1" customFormat="1">
      <c r="B208" s="39"/>
      <c r="C208" s="40"/>
      <c r="D208" s="229" t="s">
        <v>245</v>
      </c>
      <c r="E208" s="40"/>
      <c r="F208" s="230" t="s">
        <v>4613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81</v>
      </c>
    </row>
    <row r="209" s="13" customFormat="1">
      <c r="B209" s="250"/>
      <c r="C209" s="251"/>
      <c r="D209" s="229" t="s">
        <v>249</v>
      </c>
      <c r="E209" s="252" t="s">
        <v>19</v>
      </c>
      <c r="F209" s="253" t="s">
        <v>4599</v>
      </c>
      <c r="G209" s="251"/>
      <c r="H209" s="252" t="s">
        <v>19</v>
      </c>
      <c r="I209" s="254"/>
      <c r="J209" s="251"/>
      <c r="K209" s="251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249</v>
      </c>
      <c r="AU209" s="259" t="s">
        <v>81</v>
      </c>
      <c r="AV209" s="13" t="s">
        <v>79</v>
      </c>
      <c r="AW209" s="13" t="s">
        <v>33</v>
      </c>
      <c r="AX209" s="13" t="s">
        <v>72</v>
      </c>
      <c r="AY209" s="259" t="s">
        <v>236</v>
      </c>
    </row>
    <row r="210" s="12" customFormat="1">
      <c r="B210" s="233"/>
      <c r="C210" s="234"/>
      <c r="D210" s="229" t="s">
        <v>249</v>
      </c>
      <c r="E210" s="235" t="s">
        <v>19</v>
      </c>
      <c r="F210" s="236" t="s">
        <v>4605</v>
      </c>
      <c r="G210" s="234"/>
      <c r="H210" s="237">
        <v>0.36399999999999999</v>
      </c>
      <c r="I210" s="238"/>
      <c r="J210" s="234"/>
      <c r="K210" s="234"/>
      <c r="L210" s="239"/>
      <c r="M210" s="240"/>
      <c r="N210" s="241"/>
      <c r="O210" s="241"/>
      <c r="P210" s="241"/>
      <c r="Q210" s="241"/>
      <c r="R210" s="241"/>
      <c r="S210" s="241"/>
      <c r="T210" s="242"/>
      <c r="AT210" s="243" t="s">
        <v>249</v>
      </c>
      <c r="AU210" s="243" t="s">
        <v>81</v>
      </c>
      <c r="AV210" s="12" t="s">
        <v>81</v>
      </c>
      <c r="AW210" s="12" t="s">
        <v>33</v>
      </c>
      <c r="AX210" s="12" t="s">
        <v>72</v>
      </c>
      <c r="AY210" s="243" t="s">
        <v>236</v>
      </c>
    </row>
    <row r="211" s="1" customFormat="1" ht="16.5" customHeight="1">
      <c r="B211" s="39"/>
      <c r="C211" s="217" t="s">
        <v>486</v>
      </c>
      <c r="D211" s="217" t="s">
        <v>238</v>
      </c>
      <c r="E211" s="218" t="s">
        <v>4615</v>
      </c>
      <c r="F211" s="219" t="s">
        <v>4616</v>
      </c>
      <c r="G211" s="220" t="s">
        <v>264</v>
      </c>
      <c r="H211" s="221">
        <v>24</v>
      </c>
      <c r="I211" s="222"/>
      <c r="J211" s="223">
        <f>ROUND(I211*H211,2)</f>
        <v>0</v>
      </c>
      <c r="K211" s="219" t="s">
        <v>242</v>
      </c>
      <c r="L211" s="44"/>
      <c r="M211" s="224" t="s">
        <v>19</v>
      </c>
      <c r="N211" s="225" t="s">
        <v>43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412</v>
      </c>
      <c r="AT211" s="18" t="s">
        <v>238</v>
      </c>
      <c r="AU211" s="18" t="s">
        <v>81</v>
      </c>
      <c r="AY211" s="18" t="s">
        <v>236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79</v>
      </c>
      <c r="BK211" s="228">
        <f>ROUND(I211*H211,2)</f>
        <v>0</v>
      </c>
      <c r="BL211" s="18" t="s">
        <v>412</v>
      </c>
      <c r="BM211" s="18" t="s">
        <v>4617</v>
      </c>
    </row>
    <row r="212" s="1" customFormat="1">
      <c r="B212" s="39"/>
      <c r="C212" s="40"/>
      <c r="D212" s="229" t="s">
        <v>245</v>
      </c>
      <c r="E212" s="40"/>
      <c r="F212" s="230" t="s">
        <v>4618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245</v>
      </c>
      <c r="AU212" s="18" t="s">
        <v>81</v>
      </c>
    </row>
    <row r="213" s="13" customFormat="1">
      <c r="B213" s="250"/>
      <c r="C213" s="251"/>
      <c r="D213" s="229" t="s">
        <v>249</v>
      </c>
      <c r="E213" s="252" t="s">
        <v>19</v>
      </c>
      <c r="F213" s="253" t="s">
        <v>4599</v>
      </c>
      <c r="G213" s="251"/>
      <c r="H213" s="252" t="s">
        <v>19</v>
      </c>
      <c r="I213" s="254"/>
      <c r="J213" s="251"/>
      <c r="K213" s="251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249</v>
      </c>
      <c r="AU213" s="259" t="s">
        <v>81</v>
      </c>
      <c r="AV213" s="13" t="s">
        <v>79</v>
      </c>
      <c r="AW213" s="13" t="s">
        <v>33</v>
      </c>
      <c r="AX213" s="13" t="s">
        <v>72</v>
      </c>
      <c r="AY213" s="259" t="s">
        <v>236</v>
      </c>
    </row>
    <row r="214" s="12" customFormat="1">
      <c r="B214" s="233"/>
      <c r="C214" s="234"/>
      <c r="D214" s="229" t="s">
        <v>249</v>
      </c>
      <c r="E214" s="235" t="s">
        <v>19</v>
      </c>
      <c r="F214" s="236" t="s">
        <v>4600</v>
      </c>
      <c r="G214" s="234"/>
      <c r="H214" s="237">
        <v>24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249</v>
      </c>
      <c r="AU214" s="243" t="s">
        <v>81</v>
      </c>
      <c r="AV214" s="12" t="s">
        <v>81</v>
      </c>
      <c r="AW214" s="12" t="s">
        <v>33</v>
      </c>
      <c r="AX214" s="12" t="s">
        <v>72</v>
      </c>
      <c r="AY214" s="243" t="s">
        <v>236</v>
      </c>
    </row>
    <row r="215" s="1" customFormat="1" ht="16.5" customHeight="1">
      <c r="B215" s="39"/>
      <c r="C215" s="260" t="s">
        <v>492</v>
      </c>
      <c r="D215" s="260" t="s">
        <v>680</v>
      </c>
      <c r="E215" s="261" t="s">
        <v>4619</v>
      </c>
      <c r="F215" s="262" t="s">
        <v>4620</v>
      </c>
      <c r="G215" s="263" t="s">
        <v>241</v>
      </c>
      <c r="H215" s="264">
        <v>0.59999999999999998</v>
      </c>
      <c r="I215" s="265"/>
      <c r="J215" s="266">
        <f>ROUND(I215*H215,2)</f>
        <v>0</v>
      </c>
      <c r="K215" s="262" t="s">
        <v>242</v>
      </c>
      <c r="L215" s="267"/>
      <c r="M215" s="268" t="s">
        <v>19</v>
      </c>
      <c r="N215" s="269" t="s">
        <v>43</v>
      </c>
      <c r="O215" s="80"/>
      <c r="P215" s="226">
        <f>O215*H215</f>
        <v>0</v>
      </c>
      <c r="Q215" s="226">
        <v>0.55000000000000004</v>
      </c>
      <c r="R215" s="226">
        <f>Q215*H215</f>
        <v>0.33000000000000002</v>
      </c>
      <c r="S215" s="226">
        <v>0</v>
      </c>
      <c r="T215" s="227">
        <f>S215*H215</f>
        <v>0</v>
      </c>
      <c r="AR215" s="18" t="s">
        <v>510</v>
      </c>
      <c r="AT215" s="18" t="s">
        <v>680</v>
      </c>
      <c r="AU215" s="18" t="s">
        <v>81</v>
      </c>
      <c r="AY215" s="18" t="s">
        <v>236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79</v>
      </c>
      <c r="BK215" s="228">
        <f>ROUND(I215*H215,2)</f>
        <v>0</v>
      </c>
      <c r="BL215" s="18" t="s">
        <v>412</v>
      </c>
      <c r="BM215" s="18" t="s">
        <v>4621</v>
      </c>
    </row>
    <row r="216" s="1" customFormat="1">
      <c r="B216" s="39"/>
      <c r="C216" s="40"/>
      <c r="D216" s="229" t="s">
        <v>245</v>
      </c>
      <c r="E216" s="40"/>
      <c r="F216" s="230" t="s">
        <v>4620</v>
      </c>
      <c r="G216" s="40"/>
      <c r="H216" s="40"/>
      <c r="I216" s="144"/>
      <c r="J216" s="40"/>
      <c r="K216" s="40"/>
      <c r="L216" s="44"/>
      <c r="M216" s="231"/>
      <c r="N216" s="80"/>
      <c r="O216" s="80"/>
      <c r="P216" s="80"/>
      <c r="Q216" s="80"/>
      <c r="R216" s="80"/>
      <c r="S216" s="80"/>
      <c r="T216" s="81"/>
      <c r="AT216" s="18" t="s">
        <v>245</v>
      </c>
      <c r="AU216" s="18" t="s">
        <v>81</v>
      </c>
    </row>
    <row r="217" s="13" customFormat="1">
      <c r="B217" s="250"/>
      <c r="C217" s="251"/>
      <c r="D217" s="229" t="s">
        <v>249</v>
      </c>
      <c r="E217" s="252" t="s">
        <v>19</v>
      </c>
      <c r="F217" s="253" t="s">
        <v>4599</v>
      </c>
      <c r="G217" s="251"/>
      <c r="H217" s="252" t="s">
        <v>19</v>
      </c>
      <c r="I217" s="254"/>
      <c r="J217" s="251"/>
      <c r="K217" s="251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249</v>
      </c>
      <c r="AU217" s="259" t="s">
        <v>81</v>
      </c>
      <c r="AV217" s="13" t="s">
        <v>79</v>
      </c>
      <c r="AW217" s="13" t="s">
        <v>33</v>
      </c>
      <c r="AX217" s="13" t="s">
        <v>72</v>
      </c>
      <c r="AY217" s="259" t="s">
        <v>236</v>
      </c>
    </row>
    <row r="218" s="12" customFormat="1">
      <c r="B218" s="233"/>
      <c r="C218" s="234"/>
      <c r="D218" s="229" t="s">
        <v>249</v>
      </c>
      <c r="E218" s="235" t="s">
        <v>19</v>
      </c>
      <c r="F218" s="236" t="s">
        <v>4606</v>
      </c>
      <c r="G218" s="234"/>
      <c r="H218" s="237">
        <v>0.59999999999999998</v>
      </c>
      <c r="I218" s="238"/>
      <c r="J218" s="234"/>
      <c r="K218" s="234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249</v>
      </c>
      <c r="AU218" s="243" t="s">
        <v>81</v>
      </c>
      <c r="AV218" s="12" t="s">
        <v>81</v>
      </c>
      <c r="AW218" s="12" t="s">
        <v>33</v>
      </c>
      <c r="AX218" s="12" t="s">
        <v>72</v>
      </c>
      <c r="AY218" s="243" t="s">
        <v>236</v>
      </c>
    </row>
    <row r="219" s="1" customFormat="1" ht="16.5" customHeight="1">
      <c r="B219" s="39"/>
      <c r="C219" s="217" t="s">
        <v>498</v>
      </c>
      <c r="D219" s="217" t="s">
        <v>238</v>
      </c>
      <c r="E219" s="218" t="s">
        <v>4622</v>
      </c>
      <c r="F219" s="219" t="s">
        <v>4623</v>
      </c>
      <c r="G219" s="220" t="s">
        <v>241</v>
      </c>
      <c r="H219" s="221">
        <v>0.59999999999999998</v>
      </c>
      <c r="I219" s="222"/>
      <c r="J219" s="223">
        <f>ROUND(I219*H219,2)</f>
        <v>0</v>
      </c>
      <c r="K219" s="219" t="s">
        <v>242</v>
      </c>
      <c r="L219" s="44"/>
      <c r="M219" s="224" t="s">
        <v>19</v>
      </c>
      <c r="N219" s="225" t="s">
        <v>43</v>
      </c>
      <c r="O219" s="80"/>
      <c r="P219" s="226">
        <f>O219*H219</f>
        <v>0</v>
      </c>
      <c r="Q219" s="226">
        <v>0.00281</v>
      </c>
      <c r="R219" s="226">
        <f>Q219*H219</f>
        <v>0.001686</v>
      </c>
      <c r="S219" s="226">
        <v>0</v>
      </c>
      <c r="T219" s="227">
        <f>S219*H219</f>
        <v>0</v>
      </c>
      <c r="AR219" s="18" t="s">
        <v>412</v>
      </c>
      <c r="AT219" s="18" t="s">
        <v>238</v>
      </c>
      <c r="AU219" s="18" t="s">
        <v>81</v>
      </c>
      <c r="AY219" s="18" t="s">
        <v>236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79</v>
      </c>
      <c r="BK219" s="228">
        <f>ROUND(I219*H219,2)</f>
        <v>0</v>
      </c>
      <c r="BL219" s="18" t="s">
        <v>412</v>
      </c>
      <c r="BM219" s="18" t="s">
        <v>4624</v>
      </c>
    </row>
    <row r="220" s="1" customFormat="1">
      <c r="B220" s="39"/>
      <c r="C220" s="40"/>
      <c r="D220" s="229" t="s">
        <v>245</v>
      </c>
      <c r="E220" s="40"/>
      <c r="F220" s="230" t="s">
        <v>4625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245</v>
      </c>
      <c r="AU220" s="18" t="s">
        <v>81</v>
      </c>
    </row>
    <row r="221" s="13" customFormat="1">
      <c r="B221" s="250"/>
      <c r="C221" s="251"/>
      <c r="D221" s="229" t="s">
        <v>249</v>
      </c>
      <c r="E221" s="252" t="s">
        <v>19</v>
      </c>
      <c r="F221" s="253" t="s">
        <v>4599</v>
      </c>
      <c r="G221" s="251"/>
      <c r="H221" s="252" t="s">
        <v>19</v>
      </c>
      <c r="I221" s="254"/>
      <c r="J221" s="251"/>
      <c r="K221" s="251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249</v>
      </c>
      <c r="AU221" s="259" t="s">
        <v>81</v>
      </c>
      <c r="AV221" s="13" t="s">
        <v>79</v>
      </c>
      <c r="AW221" s="13" t="s">
        <v>33</v>
      </c>
      <c r="AX221" s="13" t="s">
        <v>72</v>
      </c>
      <c r="AY221" s="259" t="s">
        <v>236</v>
      </c>
    </row>
    <row r="222" s="12" customFormat="1">
      <c r="B222" s="233"/>
      <c r="C222" s="234"/>
      <c r="D222" s="229" t="s">
        <v>249</v>
      </c>
      <c r="E222" s="235" t="s">
        <v>19</v>
      </c>
      <c r="F222" s="236" t="s">
        <v>4606</v>
      </c>
      <c r="G222" s="234"/>
      <c r="H222" s="237">
        <v>0.59999999999999998</v>
      </c>
      <c r="I222" s="238"/>
      <c r="J222" s="234"/>
      <c r="K222" s="234"/>
      <c r="L222" s="239"/>
      <c r="M222" s="240"/>
      <c r="N222" s="241"/>
      <c r="O222" s="241"/>
      <c r="P222" s="241"/>
      <c r="Q222" s="241"/>
      <c r="R222" s="241"/>
      <c r="S222" s="241"/>
      <c r="T222" s="242"/>
      <c r="AT222" s="243" t="s">
        <v>249</v>
      </c>
      <c r="AU222" s="243" t="s">
        <v>81</v>
      </c>
      <c r="AV222" s="12" t="s">
        <v>81</v>
      </c>
      <c r="AW222" s="12" t="s">
        <v>33</v>
      </c>
      <c r="AX222" s="12" t="s">
        <v>72</v>
      </c>
      <c r="AY222" s="243" t="s">
        <v>236</v>
      </c>
    </row>
    <row r="223" s="1" customFormat="1" ht="16.5" customHeight="1">
      <c r="B223" s="39"/>
      <c r="C223" s="217" t="s">
        <v>504</v>
      </c>
      <c r="D223" s="217" t="s">
        <v>238</v>
      </c>
      <c r="E223" s="218" t="s">
        <v>4626</v>
      </c>
      <c r="F223" s="219" t="s">
        <v>4627</v>
      </c>
      <c r="G223" s="220" t="s">
        <v>256</v>
      </c>
      <c r="H223" s="221">
        <v>0.53400000000000003</v>
      </c>
      <c r="I223" s="222"/>
      <c r="J223" s="223">
        <f>ROUND(I223*H223,2)</f>
        <v>0</v>
      </c>
      <c r="K223" s="219" t="s">
        <v>242</v>
      </c>
      <c r="L223" s="44"/>
      <c r="M223" s="224" t="s">
        <v>19</v>
      </c>
      <c r="N223" s="225" t="s">
        <v>43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412</v>
      </c>
      <c r="AT223" s="18" t="s">
        <v>238</v>
      </c>
      <c r="AU223" s="18" t="s">
        <v>81</v>
      </c>
      <c r="AY223" s="18" t="s">
        <v>236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79</v>
      </c>
      <c r="BK223" s="228">
        <f>ROUND(I223*H223,2)</f>
        <v>0</v>
      </c>
      <c r="BL223" s="18" t="s">
        <v>412</v>
      </c>
      <c r="BM223" s="18" t="s">
        <v>4628</v>
      </c>
    </row>
    <row r="224" s="1" customFormat="1">
      <c r="B224" s="39"/>
      <c r="C224" s="40"/>
      <c r="D224" s="229" t="s">
        <v>245</v>
      </c>
      <c r="E224" s="40"/>
      <c r="F224" s="230" t="s">
        <v>4629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245</v>
      </c>
      <c r="AU224" s="18" t="s">
        <v>81</v>
      </c>
    </row>
    <row r="225" s="11" customFormat="1" ht="22.8" customHeight="1">
      <c r="B225" s="201"/>
      <c r="C225" s="202"/>
      <c r="D225" s="203" t="s">
        <v>71</v>
      </c>
      <c r="E225" s="215" t="s">
        <v>1657</v>
      </c>
      <c r="F225" s="215" t="s">
        <v>1658</v>
      </c>
      <c r="G225" s="202"/>
      <c r="H225" s="202"/>
      <c r="I225" s="205"/>
      <c r="J225" s="216">
        <f>BK225</f>
        <v>0</v>
      </c>
      <c r="K225" s="202"/>
      <c r="L225" s="207"/>
      <c r="M225" s="208"/>
      <c r="N225" s="209"/>
      <c r="O225" s="209"/>
      <c r="P225" s="210">
        <f>SUM(P226:P229)</f>
        <v>0</v>
      </c>
      <c r="Q225" s="209"/>
      <c r="R225" s="210">
        <f>SUM(R226:R229)</f>
        <v>0.0031199999999999995</v>
      </c>
      <c r="S225" s="209"/>
      <c r="T225" s="211">
        <f>SUM(T226:T229)</f>
        <v>0</v>
      </c>
      <c r="AR225" s="212" t="s">
        <v>81</v>
      </c>
      <c r="AT225" s="213" t="s">
        <v>71</v>
      </c>
      <c r="AU225" s="213" t="s">
        <v>79</v>
      </c>
      <c r="AY225" s="212" t="s">
        <v>236</v>
      </c>
      <c r="BK225" s="214">
        <f>SUM(BK226:BK229)</f>
        <v>0</v>
      </c>
    </row>
    <row r="226" s="1" customFormat="1" ht="16.5" customHeight="1">
      <c r="B226" s="39"/>
      <c r="C226" s="217" t="s">
        <v>510</v>
      </c>
      <c r="D226" s="217" t="s">
        <v>238</v>
      </c>
      <c r="E226" s="218" t="s">
        <v>4630</v>
      </c>
      <c r="F226" s="219" t="s">
        <v>4631</v>
      </c>
      <c r="G226" s="220" t="s">
        <v>264</v>
      </c>
      <c r="H226" s="221">
        <v>24</v>
      </c>
      <c r="I226" s="222"/>
      <c r="J226" s="223">
        <f>ROUND(I226*H226,2)</f>
        <v>0</v>
      </c>
      <c r="K226" s="219" t="s">
        <v>242</v>
      </c>
      <c r="L226" s="44"/>
      <c r="M226" s="224" t="s">
        <v>19</v>
      </c>
      <c r="N226" s="225" t="s">
        <v>43</v>
      </c>
      <c r="O226" s="80"/>
      <c r="P226" s="226">
        <f>O226*H226</f>
        <v>0</v>
      </c>
      <c r="Q226" s="226">
        <v>0.00012999999999999999</v>
      </c>
      <c r="R226" s="226">
        <f>Q226*H226</f>
        <v>0.0031199999999999995</v>
      </c>
      <c r="S226" s="226">
        <v>0</v>
      </c>
      <c r="T226" s="227">
        <f>S226*H226</f>
        <v>0</v>
      </c>
      <c r="AR226" s="18" t="s">
        <v>412</v>
      </c>
      <c r="AT226" s="18" t="s">
        <v>238</v>
      </c>
      <c r="AU226" s="18" t="s">
        <v>81</v>
      </c>
      <c r="AY226" s="18" t="s">
        <v>236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8" t="s">
        <v>79</v>
      </c>
      <c r="BK226" s="228">
        <f>ROUND(I226*H226,2)</f>
        <v>0</v>
      </c>
      <c r="BL226" s="18" t="s">
        <v>412</v>
      </c>
      <c r="BM226" s="18" t="s">
        <v>4632</v>
      </c>
    </row>
    <row r="227" s="1" customFormat="1">
      <c r="B227" s="39"/>
      <c r="C227" s="40"/>
      <c r="D227" s="229" t="s">
        <v>245</v>
      </c>
      <c r="E227" s="40"/>
      <c r="F227" s="230" t="s">
        <v>4633</v>
      </c>
      <c r="G227" s="40"/>
      <c r="H227" s="40"/>
      <c r="I227" s="144"/>
      <c r="J227" s="40"/>
      <c r="K227" s="40"/>
      <c r="L227" s="44"/>
      <c r="M227" s="231"/>
      <c r="N227" s="80"/>
      <c r="O227" s="80"/>
      <c r="P227" s="80"/>
      <c r="Q227" s="80"/>
      <c r="R227" s="80"/>
      <c r="S227" s="80"/>
      <c r="T227" s="81"/>
      <c r="AT227" s="18" t="s">
        <v>245</v>
      </c>
      <c r="AU227" s="18" t="s">
        <v>81</v>
      </c>
    </row>
    <row r="228" s="13" customFormat="1">
      <c r="B228" s="250"/>
      <c r="C228" s="251"/>
      <c r="D228" s="229" t="s">
        <v>249</v>
      </c>
      <c r="E228" s="252" t="s">
        <v>19</v>
      </c>
      <c r="F228" s="253" t="s">
        <v>4599</v>
      </c>
      <c r="G228" s="251"/>
      <c r="H228" s="252" t="s">
        <v>19</v>
      </c>
      <c r="I228" s="254"/>
      <c r="J228" s="251"/>
      <c r="K228" s="251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249</v>
      </c>
      <c r="AU228" s="259" t="s">
        <v>81</v>
      </c>
      <c r="AV228" s="13" t="s">
        <v>79</v>
      </c>
      <c r="AW228" s="13" t="s">
        <v>33</v>
      </c>
      <c r="AX228" s="13" t="s">
        <v>72</v>
      </c>
      <c r="AY228" s="259" t="s">
        <v>236</v>
      </c>
    </row>
    <row r="229" s="12" customFormat="1">
      <c r="B229" s="233"/>
      <c r="C229" s="234"/>
      <c r="D229" s="229" t="s">
        <v>249</v>
      </c>
      <c r="E229" s="235" t="s">
        <v>19</v>
      </c>
      <c r="F229" s="236" t="s">
        <v>4600</v>
      </c>
      <c r="G229" s="234"/>
      <c r="H229" s="237">
        <v>24</v>
      </c>
      <c r="I229" s="238"/>
      <c r="J229" s="234"/>
      <c r="K229" s="234"/>
      <c r="L229" s="239"/>
      <c r="M229" s="244"/>
      <c r="N229" s="245"/>
      <c r="O229" s="245"/>
      <c r="P229" s="245"/>
      <c r="Q229" s="245"/>
      <c r="R229" s="245"/>
      <c r="S229" s="245"/>
      <c r="T229" s="246"/>
      <c r="AT229" s="243" t="s">
        <v>249</v>
      </c>
      <c r="AU229" s="243" t="s">
        <v>81</v>
      </c>
      <c r="AV229" s="12" t="s">
        <v>81</v>
      </c>
      <c r="AW229" s="12" t="s">
        <v>33</v>
      </c>
      <c r="AX229" s="12" t="s">
        <v>72</v>
      </c>
      <c r="AY229" s="243" t="s">
        <v>236</v>
      </c>
    </row>
    <row r="230" s="1" customFormat="1" ht="6.96" customHeight="1">
      <c r="B230" s="58"/>
      <c r="C230" s="59"/>
      <c r="D230" s="59"/>
      <c r="E230" s="59"/>
      <c r="F230" s="59"/>
      <c r="G230" s="59"/>
      <c r="H230" s="59"/>
      <c r="I230" s="168"/>
      <c r="J230" s="59"/>
      <c r="K230" s="59"/>
      <c r="L230" s="44"/>
    </row>
  </sheetData>
  <sheetProtection sheet="1" autoFilter="0" formatColumns="0" formatRows="0" objects="1" scenarios="1" spinCount="100000" saltValue="+2te2pOY6ohvOZgbG4Tv+KCVoDOacuWkawRsQN/ac6q9fnC5lJKZEC0GVFEGI2XU53IP+Wu0hRTURidD+bpiQA==" hashValue="3GRIU5GaaN4Il/ooy6xmWGikLj+U+W5qMdst/vtBGOD50KZj53fJ9Em5zQEF+XbWig87s/B0EAFjz+pe6ulFiw==" algorithmName="SHA-512" password="CC35"/>
  <autoFilter ref="C84:K22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209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4634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ROUND((SUM(BE85:BE127)),  2)</f>
        <v>0</v>
      </c>
      <c r="I33" s="157">
        <v>0.20999999999999999</v>
      </c>
      <c r="J33" s="156">
        <f>ROUND(((SUM(BE85:BE127))*I33),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ROUND((SUM(BF85:BF127)),  2)</f>
        <v>0</v>
      </c>
      <c r="I34" s="157">
        <v>0.14999999999999999</v>
      </c>
      <c r="J34" s="156">
        <f>ROUND(((SUM(BF85:BF127))*I34),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ROUND((SUM(BG85:BG127)),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ROUND((SUM(BH85:BH127)),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ROUND((SUM(BI85:BI127)),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VON - Vedlejší a ostatní náklady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1615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2094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4635</v>
      </c>
      <c r="E62" s="187"/>
      <c r="F62" s="187"/>
      <c r="G62" s="187"/>
      <c r="H62" s="187"/>
      <c r="I62" s="188"/>
      <c r="J62" s="189">
        <f>J106</f>
        <v>0</v>
      </c>
      <c r="K62" s="122"/>
      <c r="L62" s="190"/>
    </row>
    <row r="63" s="9" customFormat="1" ht="19.92" customHeight="1">
      <c r="B63" s="185"/>
      <c r="C63" s="122"/>
      <c r="D63" s="186" t="s">
        <v>2095</v>
      </c>
      <c r="E63" s="187"/>
      <c r="F63" s="187"/>
      <c r="G63" s="187"/>
      <c r="H63" s="187"/>
      <c r="I63" s="188"/>
      <c r="J63" s="189">
        <f>J113</f>
        <v>0</v>
      </c>
      <c r="K63" s="122"/>
      <c r="L63" s="190"/>
    </row>
    <row r="64" s="9" customFormat="1" ht="19.92" customHeight="1">
      <c r="B64" s="185"/>
      <c r="C64" s="122"/>
      <c r="D64" s="186" t="s">
        <v>4636</v>
      </c>
      <c r="E64" s="187"/>
      <c r="F64" s="187"/>
      <c r="G64" s="187"/>
      <c r="H64" s="187"/>
      <c r="I64" s="188"/>
      <c r="J64" s="189">
        <f>J120</f>
        <v>0</v>
      </c>
      <c r="K64" s="122"/>
      <c r="L64" s="190"/>
    </row>
    <row r="65" s="9" customFormat="1" ht="19.92" customHeight="1">
      <c r="B65" s="185"/>
      <c r="C65" s="122"/>
      <c r="D65" s="186" t="s">
        <v>4637</v>
      </c>
      <c r="E65" s="187"/>
      <c r="F65" s="187"/>
      <c r="G65" s="187"/>
      <c r="H65" s="187"/>
      <c r="I65" s="188"/>
      <c r="J65" s="189">
        <f>J124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221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Horoměřická S 071 - most, Praha 6, č. akce 999615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211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VON - Vedlejší a ostatní náklady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ul. Horoměřická / Pod Habrovkou</v>
      </c>
      <c r="G79" s="40"/>
      <c r="H79" s="40"/>
      <c r="I79" s="146" t="s">
        <v>23</v>
      </c>
      <c r="J79" s="68" t="str">
        <f>IF(J12="","",J12)</f>
        <v>28. 1. 2019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TSK hl.m. Prahy, a.s.</v>
      </c>
      <c r="G81" s="40"/>
      <c r="H81" s="40"/>
      <c r="I81" s="146" t="s">
        <v>31</v>
      </c>
      <c r="J81" s="37" t="str">
        <f>E21</f>
        <v>AGA Letiště, spol. s r.o.</v>
      </c>
      <c r="K81" s="40"/>
      <c r="L81" s="44"/>
    </row>
    <row r="82" s="1" customFormat="1" ht="13.65" customHeight="1">
      <c r="B82" s="39"/>
      <c r="C82" s="33" t="s">
        <v>29</v>
      </c>
      <c r="D82" s="40"/>
      <c r="E82" s="40"/>
      <c r="F82" s="28" t="str">
        <f>IF(E18="","",E18)</f>
        <v>Vyplň údaj</v>
      </c>
      <c r="G82" s="40"/>
      <c r="H82" s="40"/>
      <c r="I82" s="146" t="s">
        <v>34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222</v>
      </c>
      <c r="D84" s="193" t="s">
        <v>57</v>
      </c>
      <c r="E84" s="193" t="s">
        <v>53</v>
      </c>
      <c r="F84" s="193" t="s">
        <v>54</v>
      </c>
      <c r="G84" s="193" t="s">
        <v>223</v>
      </c>
      <c r="H84" s="193" t="s">
        <v>224</v>
      </c>
      <c r="I84" s="194" t="s">
        <v>225</v>
      </c>
      <c r="J84" s="193" t="s">
        <v>217</v>
      </c>
      <c r="K84" s="195" t="s">
        <v>226</v>
      </c>
      <c r="L84" s="196"/>
      <c r="M84" s="88" t="s">
        <v>19</v>
      </c>
      <c r="N84" s="89" t="s">
        <v>42</v>
      </c>
      <c r="O84" s="89" t="s">
        <v>227</v>
      </c>
      <c r="P84" s="89" t="s">
        <v>228</v>
      </c>
      <c r="Q84" s="89" t="s">
        <v>229</v>
      </c>
      <c r="R84" s="89" t="s">
        <v>230</v>
      </c>
      <c r="S84" s="89" t="s">
        <v>231</v>
      </c>
      <c r="T84" s="90" t="s">
        <v>232</v>
      </c>
    </row>
    <row r="85" s="1" customFormat="1" ht="22.8" customHeight="1">
      <c r="B85" s="39"/>
      <c r="C85" s="95" t="s">
        <v>233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</f>
        <v>0</v>
      </c>
      <c r="Q85" s="92"/>
      <c r="R85" s="198">
        <f>R86</f>
        <v>0</v>
      </c>
      <c r="S85" s="92"/>
      <c r="T85" s="199">
        <f>T86</f>
        <v>0</v>
      </c>
      <c r="AT85" s="18" t="s">
        <v>71</v>
      </c>
      <c r="AU85" s="18" t="s">
        <v>218</v>
      </c>
      <c r="BK85" s="200">
        <f>BK86</f>
        <v>0</v>
      </c>
    </row>
    <row r="86" s="11" customFormat="1" ht="25.92" customHeight="1">
      <c r="B86" s="201"/>
      <c r="C86" s="202"/>
      <c r="D86" s="203" t="s">
        <v>71</v>
      </c>
      <c r="E86" s="204" t="s">
        <v>1800</v>
      </c>
      <c r="F86" s="204" t="s">
        <v>1801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P87+P106+P113+P120+P124</f>
        <v>0</v>
      </c>
      <c r="Q86" s="209"/>
      <c r="R86" s="210">
        <f>R87+R106+R113+R120+R124</f>
        <v>0</v>
      </c>
      <c r="S86" s="209"/>
      <c r="T86" s="211">
        <f>T87+T106+T113+T120+T124</f>
        <v>0</v>
      </c>
      <c r="AR86" s="212" t="s">
        <v>286</v>
      </c>
      <c r="AT86" s="213" t="s">
        <v>71</v>
      </c>
      <c r="AU86" s="213" t="s">
        <v>72</v>
      </c>
      <c r="AY86" s="212" t="s">
        <v>236</v>
      </c>
      <c r="BK86" s="214">
        <f>BK87+BK106+BK113+BK120+BK124</f>
        <v>0</v>
      </c>
    </row>
    <row r="87" s="11" customFormat="1" ht="22.8" customHeight="1">
      <c r="B87" s="201"/>
      <c r="C87" s="202"/>
      <c r="D87" s="203" t="s">
        <v>71</v>
      </c>
      <c r="E87" s="215" t="s">
        <v>2881</v>
      </c>
      <c r="F87" s="215" t="s">
        <v>2882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SUM(P88:P105)</f>
        <v>0</v>
      </c>
      <c r="Q87" s="209"/>
      <c r="R87" s="210">
        <f>SUM(R88:R105)</f>
        <v>0</v>
      </c>
      <c r="S87" s="209"/>
      <c r="T87" s="211">
        <f>SUM(T88:T105)</f>
        <v>0</v>
      </c>
      <c r="AR87" s="212" t="s">
        <v>286</v>
      </c>
      <c r="AT87" s="213" t="s">
        <v>71</v>
      </c>
      <c r="AU87" s="213" t="s">
        <v>79</v>
      </c>
      <c r="AY87" s="212" t="s">
        <v>236</v>
      </c>
      <c r="BK87" s="214">
        <f>SUM(BK88:BK105)</f>
        <v>0</v>
      </c>
    </row>
    <row r="88" s="1" customFormat="1" ht="16.5" customHeight="1">
      <c r="B88" s="39"/>
      <c r="C88" s="217" t="s">
        <v>79</v>
      </c>
      <c r="D88" s="217" t="s">
        <v>238</v>
      </c>
      <c r="E88" s="218" t="s">
        <v>4638</v>
      </c>
      <c r="F88" s="219" t="s">
        <v>4639</v>
      </c>
      <c r="G88" s="220" t="s">
        <v>501</v>
      </c>
      <c r="H88" s="221">
        <v>1</v>
      </c>
      <c r="I88" s="222"/>
      <c r="J88" s="223">
        <f>ROUND(I88*H88,2)</f>
        <v>0</v>
      </c>
      <c r="K88" s="219" t="s">
        <v>242</v>
      </c>
      <c r="L88" s="44"/>
      <c r="M88" s="224" t="s">
        <v>19</v>
      </c>
      <c r="N88" s="225" t="s">
        <v>43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1804</v>
      </c>
      <c r="AT88" s="18" t="s">
        <v>238</v>
      </c>
      <c r="AU88" s="18" t="s">
        <v>81</v>
      </c>
      <c r="AY88" s="18" t="s">
        <v>236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79</v>
      </c>
      <c r="BK88" s="228">
        <f>ROUND(I88*H88,2)</f>
        <v>0</v>
      </c>
      <c r="BL88" s="18" t="s">
        <v>1804</v>
      </c>
      <c r="BM88" s="18" t="s">
        <v>4640</v>
      </c>
    </row>
    <row r="89" s="1" customFormat="1">
      <c r="B89" s="39"/>
      <c r="C89" s="40"/>
      <c r="D89" s="229" t="s">
        <v>245</v>
      </c>
      <c r="E89" s="40"/>
      <c r="F89" s="230" t="s">
        <v>4639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245</v>
      </c>
      <c r="AU89" s="18" t="s">
        <v>81</v>
      </c>
    </row>
    <row r="90" s="12" customFormat="1">
      <c r="B90" s="233"/>
      <c r="C90" s="234"/>
      <c r="D90" s="229" t="s">
        <v>249</v>
      </c>
      <c r="E90" s="235" t="s">
        <v>19</v>
      </c>
      <c r="F90" s="236" t="s">
        <v>4641</v>
      </c>
      <c r="G90" s="234"/>
      <c r="H90" s="237">
        <v>1</v>
      </c>
      <c r="I90" s="238"/>
      <c r="J90" s="234"/>
      <c r="K90" s="234"/>
      <c r="L90" s="239"/>
      <c r="M90" s="240"/>
      <c r="N90" s="241"/>
      <c r="O90" s="241"/>
      <c r="P90" s="241"/>
      <c r="Q90" s="241"/>
      <c r="R90" s="241"/>
      <c r="S90" s="241"/>
      <c r="T90" s="242"/>
      <c r="AT90" s="243" t="s">
        <v>249</v>
      </c>
      <c r="AU90" s="243" t="s">
        <v>81</v>
      </c>
      <c r="AV90" s="12" t="s">
        <v>81</v>
      </c>
      <c r="AW90" s="12" t="s">
        <v>33</v>
      </c>
      <c r="AX90" s="12" t="s">
        <v>72</v>
      </c>
      <c r="AY90" s="243" t="s">
        <v>236</v>
      </c>
    </row>
    <row r="91" s="1" customFormat="1" ht="16.5" customHeight="1">
      <c r="B91" s="39"/>
      <c r="C91" s="217" t="s">
        <v>81</v>
      </c>
      <c r="D91" s="217" t="s">
        <v>238</v>
      </c>
      <c r="E91" s="218" t="s">
        <v>4642</v>
      </c>
      <c r="F91" s="219" t="s">
        <v>4643</v>
      </c>
      <c r="G91" s="220" t="s">
        <v>501</v>
      </c>
      <c r="H91" s="221">
        <v>1</v>
      </c>
      <c r="I91" s="222"/>
      <c r="J91" s="223">
        <f>ROUND(I91*H91,2)</f>
        <v>0</v>
      </c>
      <c r="K91" s="219" t="s">
        <v>242</v>
      </c>
      <c r="L91" s="44"/>
      <c r="M91" s="224" t="s">
        <v>19</v>
      </c>
      <c r="N91" s="225" t="s">
        <v>43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1804</v>
      </c>
      <c r="AT91" s="18" t="s">
        <v>238</v>
      </c>
      <c r="AU91" s="18" t="s">
        <v>81</v>
      </c>
      <c r="AY91" s="18" t="s">
        <v>236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79</v>
      </c>
      <c r="BK91" s="228">
        <f>ROUND(I91*H91,2)</f>
        <v>0</v>
      </c>
      <c r="BL91" s="18" t="s">
        <v>1804</v>
      </c>
      <c r="BM91" s="18" t="s">
        <v>4644</v>
      </c>
    </row>
    <row r="92" s="1" customFormat="1">
      <c r="B92" s="39"/>
      <c r="C92" s="40"/>
      <c r="D92" s="229" t="s">
        <v>245</v>
      </c>
      <c r="E92" s="40"/>
      <c r="F92" s="230" t="s">
        <v>4643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245</v>
      </c>
      <c r="AU92" s="18" t="s">
        <v>81</v>
      </c>
    </row>
    <row r="93" s="1" customFormat="1">
      <c r="B93" s="39"/>
      <c r="C93" s="40"/>
      <c r="D93" s="229" t="s">
        <v>247</v>
      </c>
      <c r="E93" s="40"/>
      <c r="F93" s="232" t="s">
        <v>4645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247</v>
      </c>
      <c r="AU93" s="18" t="s">
        <v>81</v>
      </c>
    </row>
    <row r="94" s="1" customFormat="1" ht="16.5" customHeight="1">
      <c r="B94" s="39"/>
      <c r="C94" s="217" t="s">
        <v>101</v>
      </c>
      <c r="D94" s="217" t="s">
        <v>238</v>
      </c>
      <c r="E94" s="218" t="s">
        <v>4646</v>
      </c>
      <c r="F94" s="219" t="s">
        <v>4647</v>
      </c>
      <c r="G94" s="220" t="s">
        <v>501</v>
      </c>
      <c r="H94" s="221">
        <v>1</v>
      </c>
      <c r="I94" s="222"/>
      <c r="J94" s="223">
        <f>ROUND(I94*H94,2)</f>
        <v>0</v>
      </c>
      <c r="K94" s="219" t="s">
        <v>242</v>
      </c>
      <c r="L94" s="44"/>
      <c r="M94" s="224" t="s">
        <v>19</v>
      </c>
      <c r="N94" s="225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1804</v>
      </c>
      <c r="AT94" s="18" t="s">
        <v>238</v>
      </c>
      <c r="AU94" s="18" t="s">
        <v>81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1804</v>
      </c>
      <c r="BM94" s="18" t="s">
        <v>4648</v>
      </c>
    </row>
    <row r="95" s="1" customFormat="1">
      <c r="B95" s="39"/>
      <c r="C95" s="40"/>
      <c r="D95" s="229" t="s">
        <v>245</v>
      </c>
      <c r="E95" s="40"/>
      <c r="F95" s="230" t="s">
        <v>4647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81</v>
      </c>
    </row>
    <row r="96" s="12" customFormat="1">
      <c r="B96" s="233"/>
      <c r="C96" s="234"/>
      <c r="D96" s="229" t="s">
        <v>249</v>
      </c>
      <c r="E96" s="235" t="s">
        <v>19</v>
      </c>
      <c r="F96" s="236" t="s">
        <v>4649</v>
      </c>
      <c r="G96" s="234"/>
      <c r="H96" s="237">
        <v>1</v>
      </c>
      <c r="I96" s="238"/>
      <c r="J96" s="234"/>
      <c r="K96" s="234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249</v>
      </c>
      <c r="AU96" s="243" t="s">
        <v>81</v>
      </c>
      <c r="AV96" s="12" t="s">
        <v>81</v>
      </c>
      <c r="AW96" s="12" t="s">
        <v>33</v>
      </c>
      <c r="AX96" s="12" t="s">
        <v>72</v>
      </c>
      <c r="AY96" s="243" t="s">
        <v>236</v>
      </c>
    </row>
    <row r="97" s="1" customFormat="1" ht="16.5" customHeight="1">
      <c r="B97" s="39"/>
      <c r="C97" s="217" t="s">
        <v>243</v>
      </c>
      <c r="D97" s="217" t="s">
        <v>238</v>
      </c>
      <c r="E97" s="218" t="s">
        <v>4650</v>
      </c>
      <c r="F97" s="219" t="s">
        <v>1279</v>
      </c>
      <c r="G97" s="220" t="s">
        <v>501</v>
      </c>
      <c r="H97" s="221">
        <v>1</v>
      </c>
      <c r="I97" s="222"/>
      <c r="J97" s="223">
        <f>ROUND(I97*H97,2)</f>
        <v>0</v>
      </c>
      <c r="K97" s="219" t="s">
        <v>242</v>
      </c>
      <c r="L97" s="44"/>
      <c r="M97" s="224" t="s">
        <v>19</v>
      </c>
      <c r="N97" s="225" t="s">
        <v>43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1804</v>
      </c>
      <c r="AT97" s="18" t="s">
        <v>238</v>
      </c>
      <c r="AU97" s="18" t="s">
        <v>81</v>
      </c>
      <c r="AY97" s="18" t="s">
        <v>236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79</v>
      </c>
      <c r="BK97" s="228">
        <f>ROUND(I97*H97,2)</f>
        <v>0</v>
      </c>
      <c r="BL97" s="18" t="s">
        <v>1804</v>
      </c>
      <c r="BM97" s="18" t="s">
        <v>4651</v>
      </c>
    </row>
    <row r="98" s="1" customFormat="1">
      <c r="B98" s="39"/>
      <c r="C98" s="40"/>
      <c r="D98" s="229" t="s">
        <v>245</v>
      </c>
      <c r="E98" s="40"/>
      <c r="F98" s="230" t="s">
        <v>1279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245</v>
      </c>
      <c r="AU98" s="18" t="s">
        <v>81</v>
      </c>
    </row>
    <row r="99" s="1" customFormat="1">
      <c r="B99" s="39"/>
      <c r="C99" s="40"/>
      <c r="D99" s="229" t="s">
        <v>247</v>
      </c>
      <c r="E99" s="40"/>
      <c r="F99" s="232" t="s">
        <v>4645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247</v>
      </c>
      <c r="AU99" s="18" t="s">
        <v>81</v>
      </c>
    </row>
    <row r="100" s="1" customFormat="1" ht="16.5" customHeight="1">
      <c r="B100" s="39"/>
      <c r="C100" s="217" t="s">
        <v>286</v>
      </c>
      <c r="D100" s="217" t="s">
        <v>238</v>
      </c>
      <c r="E100" s="218" t="s">
        <v>2889</v>
      </c>
      <c r="F100" s="219" t="s">
        <v>2890</v>
      </c>
      <c r="G100" s="220" t="s">
        <v>276</v>
      </c>
      <c r="H100" s="221">
        <v>4</v>
      </c>
      <c r="I100" s="222"/>
      <c r="J100" s="223">
        <f>ROUND(I100*H100,2)</f>
        <v>0</v>
      </c>
      <c r="K100" s="219" t="s">
        <v>242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1804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1804</v>
      </c>
      <c r="BM100" s="18" t="s">
        <v>4652</v>
      </c>
    </row>
    <row r="101" s="1" customFormat="1">
      <c r="B101" s="39"/>
      <c r="C101" s="40"/>
      <c r="D101" s="229" t="s">
        <v>245</v>
      </c>
      <c r="E101" s="40"/>
      <c r="F101" s="230" t="s">
        <v>2890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2" customFormat="1">
      <c r="B102" s="233"/>
      <c r="C102" s="234"/>
      <c r="D102" s="229" t="s">
        <v>249</v>
      </c>
      <c r="E102" s="235" t="s">
        <v>19</v>
      </c>
      <c r="F102" s="236" t="s">
        <v>4653</v>
      </c>
      <c r="G102" s="234"/>
      <c r="H102" s="237">
        <v>1</v>
      </c>
      <c r="I102" s="238"/>
      <c r="J102" s="234"/>
      <c r="K102" s="234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249</v>
      </c>
      <c r="AU102" s="243" t="s">
        <v>81</v>
      </c>
      <c r="AV102" s="12" t="s">
        <v>81</v>
      </c>
      <c r="AW102" s="12" t="s">
        <v>33</v>
      </c>
      <c r="AX102" s="12" t="s">
        <v>72</v>
      </c>
      <c r="AY102" s="243" t="s">
        <v>236</v>
      </c>
    </row>
    <row r="103" s="12" customFormat="1">
      <c r="B103" s="233"/>
      <c r="C103" s="234"/>
      <c r="D103" s="229" t="s">
        <v>249</v>
      </c>
      <c r="E103" s="235" t="s">
        <v>19</v>
      </c>
      <c r="F103" s="236" t="s">
        <v>4654</v>
      </c>
      <c r="G103" s="234"/>
      <c r="H103" s="237">
        <v>1</v>
      </c>
      <c r="I103" s="238"/>
      <c r="J103" s="234"/>
      <c r="K103" s="234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249</v>
      </c>
      <c r="AU103" s="243" t="s">
        <v>81</v>
      </c>
      <c r="AV103" s="12" t="s">
        <v>81</v>
      </c>
      <c r="AW103" s="12" t="s">
        <v>33</v>
      </c>
      <c r="AX103" s="12" t="s">
        <v>72</v>
      </c>
      <c r="AY103" s="243" t="s">
        <v>236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4655</v>
      </c>
      <c r="G104" s="234"/>
      <c r="H104" s="237">
        <v>1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2" customFormat="1">
      <c r="B105" s="233"/>
      <c r="C105" s="234"/>
      <c r="D105" s="229" t="s">
        <v>249</v>
      </c>
      <c r="E105" s="235" t="s">
        <v>19</v>
      </c>
      <c r="F105" s="236" t="s">
        <v>4656</v>
      </c>
      <c r="G105" s="234"/>
      <c r="H105" s="237">
        <v>1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AT105" s="243" t="s">
        <v>249</v>
      </c>
      <c r="AU105" s="243" t="s">
        <v>81</v>
      </c>
      <c r="AV105" s="12" t="s">
        <v>81</v>
      </c>
      <c r="AW105" s="12" t="s">
        <v>33</v>
      </c>
      <c r="AX105" s="12" t="s">
        <v>72</v>
      </c>
      <c r="AY105" s="243" t="s">
        <v>236</v>
      </c>
    </row>
    <row r="106" s="11" customFormat="1" ht="22.8" customHeight="1">
      <c r="B106" s="201"/>
      <c r="C106" s="202"/>
      <c r="D106" s="203" t="s">
        <v>71</v>
      </c>
      <c r="E106" s="215" t="s">
        <v>4657</v>
      </c>
      <c r="F106" s="215" t="s">
        <v>4658</v>
      </c>
      <c r="G106" s="202"/>
      <c r="H106" s="202"/>
      <c r="I106" s="205"/>
      <c r="J106" s="216">
        <f>BK106</f>
        <v>0</v>
      </c>
      <c r="K106" s="202"/>
      <c r="L106" s="207"/>
      <c r="M106" s="208"/>
      <c r="N106" s="209"/>
      <c r="O106" s="209"/>
      <c r="P106" s="210">
        <f>SUM(P107:P112)</f>
        <v>0</v>
      </c>
      <c r="Q106" s="209"/>
      <c r="R106" s="210">
        <f>SUM(R107:R112)</f>
        <v>0</v>
      </c>
      <c r="S106" s="209"/>
      <c r="T106" s="211">
        <f>SUM(T107:T112)</f>
        <v>0</v>
      </c>
      <c r="AR106" s="212" t="s">
        <v>286</v>
      </c>
      <c r="AT106" s="213" t="s">
        <v>71</v>
      </c>
      <c r="AU106" s="213" t="s">
        <v>79</v>
      </c>
      <c r="AY106" s="212" t="s">
        <v>236</v>
      </c>
      <c r="BK106" s="214">
        <f>SUM(BK107:BK112)</f>
        <v>0</v>
      </c>
    </row>
    <row r="107" s="1" customFormat="1" ht="16.5" customHeight="1">
      <c r="B107" s="39"/>
      <c r="C107" s="217" t="s">
        <v>292</v>
      </c>
      <c r="D107" s="217" t="s">
        <v>238</v>
      </c>
      <c r="E107" s="218" t="s">
        <v>4659</v>
      </c>
      <c r="F107" s="219" t="s">
        <v>4658</v>
      </c>
      <c r="G107" s="220" t="s">
        <v>501</v>
      </c>
      <c r="H107" s="221">
        <v>1</v>
      </c>
      <c r="I107" s="222"/>
      <c r="J107" s="223">
        <f>ROUND(I107*H107,2)</f>
        <v>0</v>
      </c>
      <c r="K107" s="219" t="s">
        <v>242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1804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1804</v>
      </c>
      <c r="BM107" s="18" t="s">
        <v>4660</v>
      </c>
    </row>
    <row r="108" s="1" customFormat="1">
      <c r="B108" s="39"/>
      <c r="C108" s="40"/>
      <c r="D108" s="229" t="s">
        <v>245</v>
      </c>
      <c r="E108" s="40"/>
      <c r="F108" s="230" t="s">
        <v>4658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>
      <c r="B109" s="39"/>
      <c r="C109" s="40"/>
      <c r="D109" s="229" t="s">
        <v>247</v>
      </c>
      <c r="E109" s="40"/>
      <c r="F109" s="232" t="s">
        <v>4661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247</v>
      </c>
      <c r="AU109" s="18" t="s">
        <v>81</v>
      </c>
    </row>
    <row r="110" s="1" customFormat="1" ht="16.5" customHeight="1">
      <c r="B110" s="39"/>
      <c r="C110" s="217" t="s">
        <v>300</v>
      </c>
      <c r="D110" s="217" t="s">
        <v>238</v>
      </c>
      <c r="E110" s="218" t="s">
        <v>4662</v>
      </c>
      <c r="F110" s="219" t="s">
        <v>4663</v>
      </c>
      <c r="G110" s="220" t="s">
        <v>276</v>
      </c>
      <c r="H110" s="221">
        <v>2</v>
      </c>
      <c r="I110" s="222"/>
      <c r="J110" s="223">
        <f>ROUND(I110*H110,2)</f>
        <v>0</v>
      </c>
      <c r="K110" s="219" t="s">
        <v>242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1804</v>
      </c>
      <c r="AT110" s="18" t="s">
        <v>238</v>
      </c>
      <c r="AU110" s="18" t="s">
        <v>81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1804</v>
      </c>
      <c r="BM110" s="18" t="s">
        <v>4664</v>
      </c>
    </row>
    <row r="111" s="1" customFormat="1">
      <c r="B111" s="39"/>
      <c r="C111" s="40"/>
      <c r="D111" s="229" t="s">
        <v>245</v>
      </c>
      <c r="E111" s="40"/>
      <c r="F111" s="230" t="s">
        <v>4663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81</v>
      </c>
    </row>
    <row r="112" s="12" customFormat="1">
      <c r="B112" s="233"/>
      <c r="C112" s="234"/>
      <c r="D112" s="229" t="s">
        <v>249</v>
      </c>
      <c r="E112" s="235" t="s">
        <v>19</v>
      </c>
      <c r="F112" s="236" t="s">
        <v>4665</v>
      </c>
      <c r="G112" s="234"/>
      <c r="H112" s="237">
        <v>2</v>
      </c>
      <c r="I112" s="238"/>
      <c r="J112" s="234"/>
      <c r="K112" s="234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249</v>
      </c>
      <c r="AU112" s="243" t="s">
        <v>81</v>
      </c>
      <c r="AV112" s="12" t="s">
        <v>81</v>
      </c>
      <c r="AW112" s="12" t="s">
        <v>33</v>
      </c>
      <c r="AX112" s="12" t="s">
        <v>72</v>
      </c>
      <c r="AY112" s="243" t="s">
        <v>236</v>
      </c>
    </row>
    <row r="113" s="11" customFormat="1" ht="22.8" customHeight="1">
      <c r="B113" s="201"/>
      <c r="C113" s="202"/>
      <c r="D113" s="203" t="s">
        <v>71</v>
      </c>
      <c r="E113" s="215" t="s">
        <v>2893</v>
      </c>
      <c r="F113" s="215" t="s">
        <v>2894</v>
      </c>
      <c r="G113" s="202"/>
      <c r="H113" s="202"/>
      <c r="I113" s="205"/>
      <c r="J113" s="216">
        <f>BK113</f>
        <v>0</v>
      </c>
      <c r="K113" s="202"/>
      <c r="L113" s="207"/>
      <c r="M113" s="208"/>
      <c r="N113" s="209"/>
      <c r="O113" s="209"/>
      <c r="P113" s="210">
        <f>SUM(P114:P119)</f>
        <v>0</v>
      </c>
      <c r="Q113" s="209"/>
      <c r="R113" s="210">
        <f>SUM(R114:R119)</f>
        <v>0</v>
      </c>
      <c r="S113" s="209"/>
      <c r="T113" s="211">
        <f>SUM(T114:T119)</f>
        <v>0</v>
      </c>
      <c r="AR113" s="212" t="s">
        <v>286</v>
      </c>
      <c r="AT113" s="213" t="s">
        <v>71</v>
      </c>
      <c r="AU113" s="213" t="s">
        <v>79</v>
      </c>
      <c r="AY113" s="212" t="s">
        <v>236</v>
      </c>
      <c r="BK113" s="214">
        <f>SUM(BK114:BK119)</f>
        <v>0</v>
      </c>
    </row>
    <row r="114" s="1" customFormat="1" ht="16.5" customHeight="1">
      <c r="B114" s="39"/>
      <c r="C114" s="217" t="s">
        <v>305</v>
      </c>
      <c r="D114" s="217" t="s">
        <v>238</v>
      </c>
      <c r="E114" s="218" t="s">
        <v>4666</v>
      </c>
      <c r="F114" s="219" t="s">
        <v>4667</v>
      </c>
      <c r="G114" s="220" t="s">
        <v>501</v>
      </c>
      <c r="H114" s="221">
        <v>1</v>
      </c>
      <c r="I114" s="222"/>
      <c r="J114" s="223">
        <f>ROUND(I114*H114,2)</f>
        <v>0</v>
      </c>
      <c r="K114" s="219" t="s">
        <v>242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1804</v>
      </c>
      <c r="AT114" s="18" t="s">
        <v>238</v>
      </c>
      <c r="AU114" s="18" t="s">
        <v>81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1804</v>
      </c>
      <c r="BM114" s="18" t="s">
        <v>4668</v>
      </c>
    </row>
    <row r="115" s="1" customFormat="1">
      <c r="B115" s="39"/>
      <c r="C115" s="40"/>
      <c r="D115" s="229" t="s">
        <v>245</v>
      </c>
      <c r="E115" s="40"/>
      <c r="F115" s="230" t="s">
        <v>4667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81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4669</v>
      </c>
      <c r="G116" s="234"/>
      <c r="H116" s="237">
        <v>1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" customFormat="1" ht="16.5" customHeight="1">
      <c r="B117" s="39"/>
      <c r="C117" s="217" t="s">
        <v>310</v>
      </c>
      <c r="D117" s="217" t="s">
        <v>238</v>
      </c>
      <c r="E117" s="218" t="s">
        <v>2896</v>
      </c>
      <c r="F117" s="219" t="s">
        <v>2897</v>
      </c>
      <c r="G117" s="220" t="s">
        <v>501</v>
      </c>
      <c r="H117" s="221">
        <v>1</v>
      </c>
      <c r="I117" s="222"/>
      <c r="J117" s="223">
        <f>ROUND(I117*H117,2)</f>
        <v>0</v>
      </c>
      <c r="K117" s="219" t="s">
        <v>242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1804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1804</v>
      </c>
      <c r="BM117" s="18" t="s">
        <v>4670</v>
      </c>
    </row>
    <row r="118" s="1" customFormat="1">
      <c r="B118" s="39"/>
      <c r="C118" s="40"/>
      <c r="D118" s="229" t="s">
        <v>245</v>
      </c>
      <c r="E118" s="40"/>
      <c r="F118" s="230" t="s">
        <v>2897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2" customFormat="1">
      <c r="B119" s="233"/>
      <c r="C119" s="234"/>
      <c r="D119" s="229" t="s">
        <v>249</v>
      </c>
      <c r="E119" s="235" t="s">
        <v>19</v>
      </c>
      <c r="F119" s="236" t="s">
        <v>4671</v>
      </c>
      <c r="G119" s="234"/>
      <c r="H119" s="237">
        <v>1</v>
      </c>
      <c r="I119" s="238"/>
      <c r="J119" s="234"/>
      <c r="K119" s="234"/>
      <c r="L119" s="239"/>
      <c r="M119" s="240"/>
      <c r="N119" s="241"/>
      <c r="O119" s="241"/>
      <c r="P119" s="241"/>
      <c r="Q119" s="241"/>
      <c r="R119" s="241"/>
      <c r="S119" s="241"/>
      <c r="T119" s="242"/>
      <c r="AT119" s="243" t="s">
        <v>249</v>
      </c>
      <c r="AU119" s="243" t="s">
        <v>81</v>
      </c>
      <c r="AV119" s="12" t="s">
        <v>81</v>
      </c>
      <c r="AW119" s="12" t="s">
        <v>33</v>
      </c>
      <c r="AX119" s="12" t="s">
        <v>72</v>
      </c>
      <c r="AY119" s="243" t="s">
        <v>236</v>
      </c>
    </row>
    <row r="120" s="11" customFormat="1" ht="22.8" customHeight="1">
      <c r="B120" s="201"/>
      <c r="C120" s="202"/>
      <c r="D120" s="203" t="s">
        <v>71</v>
      </c>
      <c r="E120" s="215" t="s">
        <v>4672</v>
      </c>
      <c r="F120" s="215" t="s">
        <v>4673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SUM(P121:P123)</f>
        <v>0</v>
      </c>
      <c r="Q120" s="209"/>
      <c r="R120" s="210">
        <f>SUM(R121:R123)</f>
        <v>0</v>
      </c>
      <c r="S120" s="209"/>
      <c r="T120" s="211">
        <f>SUM(T121:T123)</f>
        <v>0</v>
      </c>
      <c r="AR120" s="212" t="s">
        <v>286</v>
      </c>
      <c r="AT120" s="213" t="s">
        <v>71</v>
      </c>
      <c r="AU120" s="213" t="s">
        <v>79</v>
      </c>
      <c r="AY120" s="212" t="s">
        <v>236</v>
      </c>
      <c r="BK120" s="214">
        <f>SUM(BK121:BK123)</f>
        <v>0</v>
      </c>
    </row>
    <row r="121" s="1" customFormat="1" ht="16.5" customHeight="1">
      <c r="B121" s="39"/>
      <c r="C121" s="217" t="s">
        <v>315</v>
      </c>
      <c r="D121" s="217" t="s">
        <v>238</v>
      </c>
      <c r="E121" s="218" t="s">
        <v>4674</v>
      </c>
      <c r="F121" s="219" t="s">
        <v>4673</v>
      </c>
      <c r="G121" s="220" t="s">
        <v>501</v>
      </c>
      <c r="H121" s="221">
        <v>1</v>
      </c>
      <c r="I121" s="222"/>
      <c r="J121" s="223">
        <f>ROUND(I121*H121,2)</f>
        <v>0</v>
      </c>
      <c r="K121" s="219" t="s">
        <v>242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1804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1804</v>
      </c>
      <c r="BM121" s="18" t="s">
        <v>4675</v>
      </c>
    </row>
    <row r="122" s="1" customFormat="1">
      <c r="B122" s="39"/>
      <c r="C122" s="40"/>
      <c r="D122" s="229" t="s">
        <v>245</v>
      </c>
      <c r="E122" s="40"/>
      <c r="F122" s="230" t="s">
        <v>4673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" customFormat="1">
      <c r="B123" s="39"/>
      <c r="C123" s="40"/>
      <c r="D123" s="229" t="s">
        <v>247</v>
      </c>
      <c r="E123" s="40"/>
      <c r="F123" s="232" t="s">
        <v>4676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247</v>
      </c>
      <c r="AU123" s="18" t="s">
        <v>81</v>
      </c>
    </row>
    <row r="124" s="11" customFormat="1" ht="22.8" customHeight="1">
      <c r="B124" s="201"/>
      <c r="C124" s="202"/>
      <c r="D124" s="203" t="s">
        <v>71</v>
      </c>
      <c r="E124" s="215" t="s">
        <v>4677</v>
      </c>
      <c r="F124" s="215" t="s">
        <v>4678</v>
      </c>
      <c r="G124" s="202"/>
      <c r="H124" s="202"/>
      <c r="I124" s="205"/>
      <c r="J124" s="216">
        <f>BK124</f>
        <v>0</v>
      </c>
      <c r="K124" s="202"/>
      <c r="L124" s="207"/>
      <c r="M124" s="208"/>
      <c r="N124" s="209"/>
      <c r="O124" s="209"/>
      <c r="P124" s="210">
        <f>SUM(P125:P127)</f>
        <v>0</v>
      </c>
      <c r="Q124" s="209"/>
      <c r="R124" s="210">
        <f>SUM(R125:R127)</f>
        <v>0</v>
      </c>
      <c r="S124" s="209"/>
      <c r="T124" s="211">
        <f>SUM(T125:T127)</f>
        <v>0</v>
      </c>
      <c r="AR124" s="212" t="s">
        <v>286</v>
      </c>
      <c r="AT124" s="213" t="s">
        <v>71</v>
      </c>
      <c r="AU124" s="213" t="s">
        <v>79</v>
      </c>
      <c r="AY124" s="212" t="s">
        <v>236</v>
      </c>
      <c r="BK124" s="214">
        <f>SUM(BK125:BK127)</f>
        <v>0</v>
      </c>
    </row>
    <row r="125" s="1" customFormat="1" ht="16.5" customHeight="1">
      <c r="B125" s="39"/>
      <c r="C125" s="217" t="s">
        <v>324</v>
      </c>
      <c r="D125" s="217" t="s">
        <v>238</v>
      </c>
      <c r="E125" s="218" t="s">
        <v>4679</v>
      </c>
      <c r="F125" s="219" t="s">
        <v>4680</v>
      </c>
      <c r="G125" s="220" t="s">
        <v>501</v>
      </c>
      <c r="H125" s="221">
        <v>1</v>
      </c>
      <c r="I125" s="222"/>
      <c r="J125" s="223">
        <f>ROUND(I125*H125,2)</f>
        <v>0</v>
      </c>
      <c r="K125" s="219" t="s">
        <v>242</v>
      </c>
      <c r="L125" s="44"/>
      <c r="M125" s="224" t="s">
        <v>19</v>
      </c>
      <c r="N125" s="225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1804</v>
      </c>
      <c r="AT125" s="18" t="s">
        <v>238</v>
      </c>
      <c r="AU125" s="18" t="s">
        <v>81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1804</v>
      </c>
      <c r="BM125" s="18" t="s">
        <v>4681</v>
      </c>
    </row>
    <row r="126" s="1" customFormat="1">
      <c r="B126" s="39"/>
      <c r="C126" s="40"/>
      <c r="D126" s="229" t="s">
        <v>245</v>
      </c>
      <c r="E126" s="40"/>
      <c r="F126" s="230" t="s">
        <v>4680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81</v>
      </c>
    </row>
    <row r="127" s="1" customFormat="1">
      <c r="B127" s="39"/>
      <c r="C127" s="40"/>
      <c r="D127" s="229" t="s">
        <v>247</v>
      </c>
      <c r="E127" s="40"/>
      <c r="F127" s="232" t="s">
        <v>4682</v>
      </c>
      <c r="G127" s="40"/>
      <c r="H127" s="40"/>
      <c r="I127" s="144"/>
      <c r="J127" s="40"/>
      <c r="K127" s="40"/>
      <c r="L127" s="44"/>
      <c r="M127" s="247"/>
      <c r="N127" s="248"/>
      <c r="O127" s="248"/>
      <c r="P127" s="248"/>
      <c r="Q127" s="248"/>
      <c r="R127" s="248"/>
      <c r="S127" s="248"/>
      <c r="T127" s="249"/>
      <c r="AT127" s="18" t="s">
        <v>247</v>
      </c>
      <c r="AU127" s="18" t="s">
        <v>81</v>
      </c>
    </row>
    <row r="128" s="1" customFormat="1" ht="6.96" customHeight="1">
      <c r="B128" s="58"/>
      <c r="C128" s="59"/>
      <c r="D128" s="59"/>
      <c r="E128" s="59"/>
      <c r="F128" s="59"/>
      <c r="G128" s="59"/>
      <c r="H128" s="59"/>
      <c r="I128" s="168"/>
      <c r="J128" s="59"/>
      <c r="K128" s="59"/>
      <c r="L128" s="44"/>
    </row>
  </sheetData>
  <sheetProtection sheet="1" autoFilter="0" formatColumns="0" formatRows="0" objects="1" scenarios="1" spinCount="100000" saltValue="s/jM46yQ/0zhbXbyGfbeBBJWfREM5hUV3cd3o+EpT1DVcoFlaIsRN7C6vLxL4AOMWOjElx23WowavoND2kK/Rg==" hashValue="LwMjrJJS4h4zz6ffujEJu0yGJwZKCSRTCEUeB76n8FNfWY++ZJo/e/ANe+eKmYxz3SaTko4P6fbWQ7STNNK6qQ==" algorithmName="SHA-512" password="CC35"/>
  <autoFilter ref="C84:K127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4" customWidth="1"/>
    <col min="2" max="2" width="1.664063" style="294" customWidth="1"/>
    <col min="3" max="4" width="5" style="294" customWidth="1"/>
    <col min="5" max="5" width="11.67" style="294" customWidth="1"/>
    <col min="6" max="6" width="9.17" style="294" customWidth="1"/>
    <col min="7" max="7" width="5" style="294" customWidth="1"/>
    <col min="8" max="8" width="77.83" style="294" customWidth="1"/>
    <col min="9" max="10" width="20" style="294" customWidth="1"/>
    <col min="11" max="11" width="1.664063" style="294" customWidth="1"/>
  </cols>
  <sheetData>
    <row r="1" ht="37.5" customHeight="1"/>
    <row r="2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="16" customFormat="1" ht="45" customHeight="1">
      <c r="B3" s="298"/>
      <c r="C3" s="299" t="s">
        <v>4683</v>
      </c>
      <c r="D3" s="299"/>
      <c r="E3" s="299"/>
      <c r="F3" s="299"/>
      <c r="G3" s="299"/>
      <c r="H3" s="299"/>
      <c r="I3" s="299"/>
      <c r="J3" s="299"/>
      <c r="K3" s="300"/>
    </row>
    <row r="4" ht="25.5" customHeight="1">
      <c r="B4" s="301"/>
      <c r="C4" s="302" t="s">
        <v>4684</v>
      </c>
      <c r="D4" s="302"/>
      <c r="E4" s="302"/>
      <c r="F4" s="302"/>
      <c r="G4" s="302"/>
      <c r="H4" s="302"/>
      <c r="I4" s="302"/>
      <c r="J4" s="302"/>
      <c r="K4" s="303"/>
    </row>
    <row r="5" ht="5.25" customHeight="1">
      <c r="B5" s="301"/>
      <c r="C5" s="304"/>
      <c r="D5" s="304"/>
      <c r="E5" s="304"/>
      <c r="F5" s="304"/>
      <c r="G5" s="304"/>
      <c r="H5" s="304"/>
      <c r="I5" s="304"/>
      <c r="J5" s="304"/>
      <c r="K5" s="303"/>
    </row>
    <row r="6" ht="15" customHeight="1">
      <c r="B6" s="301"/>
      <c r="C6" s="305" t="s">
        <v>4685</v>
      </c>
      <c r="D6" s="305"/>
      <c r="E6" s="305"/>
      <c r="F6" s="305"/>
      <c r="G6" s="305"/>
      <c r="H6" s="305"/>
      <c r="I6" s="305"/>
      <c r="J6" s="305"/>
      <c r="K6" s="303"/>
    </row>
    <row r="7" ht="15" customHeight="1">
      <c r="B7" s="306"/>
      <c r="C7" s="305" t="s">
        <v>4686</v>
      </c>
      <c r="D7" s="305"/>
      <c r="E7" s="305"/>
      <c r="F7" s="305"/>
      <c r="G7" s="305"/>
      <c r="H7" s="305"/>
      <c r="I7" s="305"/>
      <c r="J7" s="305"/>
      <c r="K7" s="303"/>
    </row>
    <row r="8" ht="12.75" customHeight="1">
      <c r="B8" s="306"/>
      <c r="C8" s="305"/>
      <c r="D8" s="305"/>
      <c r="E8" s="305"/>
      <c r="F8" s="305"/>
      <c r="G8" s="305"/>
      <c r="H8" s="305"/>
      <c r="I8" s="305"/>
      <c r="J8" s="305"/>
      <c r="K8" s="303"/>
    </row>
    <row r="9" ht="15" customHeight="1">
      <c r="B9" s="306"/>
      <c r="C9" s="305" t="s">
        <v>4687</v>
      </c>
      <c r="D9" s="305"/>
      <c r="E9" s="305"/>
      <c r="F9" s="305"/>
      <c r="G9" s="305"/>
      <c r="H9" s="305"/>
      <c r="I9" s="305"/>
      <c r="J9" s="305"/>
      <c r="K9" s="303"/>
    </row>
    <row r="10" ht="15" customHeight="1">
      <c r="B10" s="306"/>
      <c r="C10" s="305"/>
      <c r="D10" s="305" t="s">
        <v>4688</v>
      </c>
      <c r="E10" s="305"/>
      <c r="F10" s="305"/>
      <c r="G10" s="305"/>
      <c r="H10" s="305"/>
      <c r="I10" s="305"/>
      <c r="J10" s="305"/>
      <c r="K10" s="303"/>
    </row>
    <row r="11" ht="15" customHeight="1">
      <c r="B11" s="306"/>
      <c r="C11" s="307"/>
      <c r="D11" s="305" t="s">
        <v>4689</v>
      </c>
      <c r="E11" s="305"/>
      <c r="F11" s="305"/>
      <c r="G11" s="305"/>
      <c r="H11" s="305"/>
      <c r="I11" s="305"/>
      <c r="J11" s="305"/>
      <c r="K11" s="303"/>
    </row>
    <row r="12" ht="15" customHeight="1">
      <c r="B12" s="306"/>
      <c r="C12" s="307"/>
      <c r="D12" s="305"/>
      <c r="E12" s="305"/>
      <c r="F12" s="305"/>
      <c r="G12" s="305"/>
      <c r="H12" s="305"/>
      <c r="I12" s="305"/>
      <c r="J12" s="305"/>
      <c r="K12" s="303"/>
    </row>
    <row r="13" ht="15" customHeight="1">
      <c r="B13" s="306"/>
      <c r="C13" s="307"/>
      <c r="D13" s="308" t="s">
        <v>4690</v>
      </c>
      <c r="E13" s="305"/>
      <c r="F13" s="305"/>
      <c r="G13" s="305"/>
      <c r="H13" s="305"/>
      <c r="I13" s="305"/>
      <c r="J13" s="305"/>
      <c r="K13" s="303"/>
    </row>
    <row r="14" ht="12.75" customHeight="1">
      <c r="B14" s="306"/>
      <c r="C14" s="307"/>
      <c r="D14" s="307"/>
      <c r="E14" s="307"/>
      <c r="F14" s="307"/>
      <c r="G14" s="307"/>
      <c r="H14" s="307"/>
      <c r="I14" s="307"/>
      <c r="J14" s="307"/>
      <c r="K14" s="303"/>
    </row>
    <row r="15" ht="15" customHeight="1">
      <c r="B15" s="306"/>
      <c r="C15" s="307"/>
      <c r="D15" s="305" t="s">
        <v>4691</v>
      </c>
      <c r="E15" s="305"/>
      <c r="F15" s="305"/>
      <c r="G15" s="305"/>
      <c r="H15" s="305"/>
      <c r="I15" s="305"/>
      <c r="J15" s="305"/>
      <c r="K15" s="303"/>
    </row>
    <row r="16" ht="15" customHeight="1">
      <c r="B16" s="306"/>
      <c r="C16" s="307"/>
      <c r="D16" s="305" t="s">
        <v>4692</v>
      </c>
      <c r="E16" s="305"/>
      <c r="F16" s="305"/>
      <c r="G16" s="305"/>
      <c r="H16" s="305"/>
      <c r="I16" s="305"/>
      <c r="J16" s="305"/>
      <c r="K16" s="303"/>
    </row>
    <row r="17" ht="15" customHeight="1">
      <c r="B17" s="306"/>
      <c r="C17" s="307"/>
      <c r="D17" s="305" t="s">
        <v>4693</v>
      </c>
      <c r="E17" s="305"/>
      <c r="F17" s="305"/>
      <c r="G17" s="305"/>
      <c r="H17" s="305"/>
      <c r="I17" s="305"/>
      <c r="J17" s="305"/>
      <c r="K17" s="303"/>
    </row>
    <row r="18" ht="15" customHeight="1">
      <c r="B18" s="306"/>
      <c r="C18" s="307"/>
      <c r="D18" s="307"/>
      <c r="E18" s="309" t="s">
        <v>78</v>
      </c>
      <c r="F18" s="305" t="s">
        <v>4694</v>
      </c>
      <c r="G18" s="305"/>
      <c r="H18" s="305"/>
      <c r="I18" s="305"/>
      <c r="J18" s="305"/>
      <c r="K18" s="303"/>
    </row>
    <row r="19" ht="15" customHeight="1">
      <c r="B19" s="306"/>
      <c r="C19" s="307"/>
      <c r="D19" s="307"/>
      <c r="E19" s="309" t="s">
        <v>4695</v>
      </c>
      <c r="F19" s="305" t="s">
        <v>4696</v>
      </c>
      <c r="G19" s="305"/>
      <c r="H19" s="305"/>
      <c r="I19" s="305"/>
      <c r="J19" s="305"/>
      <c r="K19" s="303"/>
    </row>
    <row r="20" ht="15" customHeight="1">
      <c r="B20" s="306"/>
      <c r="C20" s="307"/>
      <c r="D20" s="307"/>
      <c r="E20" s="309" t="s">
        <v>4697</v>
      </c>
      <c r="F20" s="305" t="s">
        <v>4698</v>
      </c>
      <c r="G20" s="305"/>
      <c r="H20" s="305"/>
      <c r="I20" s="305"/>
      <c r="J20" s="305"/>
      <c r="K20" s="303"/>
    </row>
    <row r="21" ht="15" customHeight="1">
      <c r="B21" s="306"/>
      <c r="C21" s="307"/>
      <c r="D21" s="307"/>
      <c r="E21" s="309" t="s">
        <v>207</v>
      </c>
      <c r="F21" s="305" t="s">
        <v>208</v>
      </c>
      <c r="G21" s="305"/>
      <c r="H21" s="305"/>
      <c r="I21" s="305"/>
      <c r="J21" s="305"/>
      <c r="K21" s="303"/>
    </row>
    <row r="22" ht="15" customHeight="1">
      <c r="B22" s="306"/>
      <c r="C22" s="307"/>
      <c r="D22" s="307"/>
      <c r="E22" s="309" t="s">
        <v>806</v>
      </c>
      <c r="F22" s="305" t="s">
        <v>107</v>
      </c>
      <c r="G22" s="305"/>
      <c r="H22" s="305"/>
      <c r="I22" s="305"/>
      <c r="J22" s="305"/>
      <c r="K22" s="303"/>
    </row>
    <row r="23" ht="15" customHeight="1">
      <c r="B23" s="306"/>
      <c r="C23" s="307"/>
      <c r="D23" s="307"/>
      <c r="E23" s="309" t="s">
        <v>85</v>
      </c>
      <c r="F23" s="305" t="s">
        <v>4699</v>
      </c>
      <c r="G23" s="305"/>
      <c r="H23" s="305"/>
      <c r="I23" s="305"/>
      <c r="J23" s="305"/>
      <c r="K23" s="303"/>
    </row>
    <row r="24" ht="12.75" customHeight="1">
      <c r="B24" s="306"/>
      <c r="C24" s="307"/>
      <c r="D24" s="307"/>
      <c r="E24" s="307"/>
      <c r="F24" s="307"/>
      <c r="G24" s="307"/>
      <c r="H24" s="307"/>
      <c r="I24" s="307"/>
      <c r="J24" s="307"/>
      <c r="K24" s="303"/>
    </row>
    <row r="25" ht="15" customHeight="1">
      <c r="B25" s="306"/>
      <c r="C25" s="305" t="s">
        <v>4700</v>
      </c>
      <c r="D25" s="305"/>
      <c r="E25" s="305"/>
      <c r="F25" s="305"/>
      <c r="G25" s="305"/>
      <c r="H25" s="305"/>
      <c r="I25" s="305"/>
      <c r="J25" s="305"/>
      <c r="K25" s="303"/>
    </row>
    <row r="26" ht="15" customHeight="1">
      <c r="B26" s="306"/>
      <c r="C26" s="305" t="s">
        <v>4701</v>
      </c>
      <c r="D26" s="305"/>
      <c r="E26" s="305"/>
      <c r="F26" s="305"/>
      <c r="G26" s="305"/>
      <c r="H26" s="305"/>
      <c r="I26" s="305"/>
      <c r="J26" s="305"/>
      <c r="K26" s="303"/>
    </row>
    <row r="27" ht="15" customHeight="1">
      <c r="B27" s="306"/>
      <c r="C27" s="305"/>
      <c r="D27" s="305" t="s">
        <v>4702</v>
      </c>
      <c r="E27" s="305"/>
      <c r="F27" s="305"/>
      <c r="G27" s="305"/>
      <c r="H27" s="305"/>
      <c r="I27" s="305"/>
      <c r="J27" s="305"/>
      <c r="K27" s="303"/>
    </row>
    <row r="28" ht="15" customHeight="1">
      <c r="B28" s="306"/>
      <c r="C28" s="307"/>
      <c r="D28" s="305" t="s">
        <v>4703</v>
      </c>
      <c r="E28" s="305"/>
      <c r="F28" s="305"/>
      <c r="G28" s="305"/>
      <c r="H28" s="305"/>
      <c r="I28" s="305"/>
      <c r="J28" s="305"/>
      <c r="K28" s="303"/>
    </row>
    <row r="29" ht="12.75" customHeight="1">
      <c r="B29" s="306"/>
      <c r="C29" s="307"/>
      <c r="D29" s="307"/>
      <c r="E29" s="307"/>
      <c r="F29" s="307"/>
      <c r="G29" s="307"/>
      <c r="H29" s="307"/>
      <c r="I29" s="307"/>
      <c r="J29" s="307"/>
      <c r="K29" s="303"/>
    </row>
    <row r="30" ht="15" customHeight="1">
      <c r="B30" s="306"/>
      <c r="C30" s="307"/>
      <c r="D30" s="305" t="s">
        <v>4704</v>
      </c>
      <c r="E30" s="305"/>
      <c r="F30" s="305"/>
      <c r="G30" s="305"/>
      <c r="H30" s="305"/>
      <c r="I30" s="305"/>
      <c r="J30" s="305"/>
      <c r="K30" s="303"/>
    </row>
    <row r="31" ht="15" customHeight="1">
      <c r="B31" s="306"/>
      <c r="C31" s="307"/>
      <c r="D31" s="305" t="s">
        <v>4705</v>
      </c>
      <c r="E31" s="305"/>
      <c r="F31" s="305"/>
      <c r="G31" s="305"/>
      <c r="H31" s="305"/>
      <c r="I31" s="305"/>
      <c r="J31" s="305"/>
      <c r="K31" s="303"/>
    </row>
    <row r="32" ht="12.75" customHeight="1">
      <c r="B32" s="306"/>
      <c r="C32" s="307"/>
      <c r="D32" s="307"/>
      <c r="E32" s="307"/>
      <c r="F32" s="307"/>
      <c r="G32" s="307"/>
      <c r="H32" s="307"/>
      <c r="I32" s="307"/>
      <c r="J32" s="307"/>
      <c r="K32" s="303"/>
    </row>
    <row r="33" ht="15" customHeight="1">
      <c r="B33" s="306"/>
      <c r="C33" s="307"/>
      <c r="D33" s="305" t="s">
        <v>4706</v>
      </c>
      <c r="E33" s="305"/>
      <c r="F33" s="305"/>
      <c r="G33" s="305"/>
      <c r="H33" s="305"/>
      <c r="I33" s="305"/>
      <c r="J33" s="305"/>
      <c r="K33" s="303"/>
    </row>
    <row r="34" ht="15" customHeight="1">
      <c r="B34" s="306"/>
      <c r="C34" s="307"/>
      <c r="D34" s="305" t="s">
        <v>4707</v>
      </c>
      <c r="E34" s="305"/>
      <c r="F34" s="305"/>
      <c r="G34" s="305"/>
      <c r="H34" s="305"/>
      <c r="I34" s="305"/>
      <c r="J34" s="305"/>
      <c r="K34" s="303"/>
    </row>
    <row r="35" ht="15" customHeight="1">
      <c r="B35" s="306"/>
      <c r="C35" s="307"/>
      <c r="D35" s="305" t="s">
        <v>4708</v>
      </c>
      <c r="E35" s="305"/>
      <c r="F35" s="305"/>
      <c r="G35" s="305"/>
      <c r="H35" s="305"/>
      <c r="I35" s="305"/>
      <c r="J35" s="305"/>
      <c r="K35" s="303"/>
    </row>
    <row r="36" ht="15" customHeight="1">
      <c r="B36" s="306"/>
      <c r="C36" s="307"/>
      <c r="D36" s="305"/>
      <c r="E36" s="308" t="s">
        <v>222</v>
      </c>
      <c r="F36" s="305"/>
      <c r="G36" s="305" t="s">
        <v>4709</v>
      </c>
      <c r="H36" s="305"/>
      <c r="I36" s="305"/>
      <c r="J36" s="305"/>
      <c r="K36" s="303"/>
    </row>
    <row r="37" ht="30.75" customHeight="1">
      <c r="B37" s="306"/>
      <c r="C37" s="307"/>
      <c r="D37" s="305"/>
      <c r="E37" s="308" t="s">
        <v>4710</v>
      </c>
      <c r="F37" s="305"/>
      <c r="G37" s="305" t="s">
        <v>4711</v>
      </c>
      <c r="H37" s="305"/>
      <c r="I37" s="305"/>
      <c r="J37" s="305"/>
      <c r="K37" s="303"/>
    </row>
    <row r="38" ht="15" customHeight="1">
      <c r="B38" s="306"/>
      <c r="C38" s="307"/>
      <c r="D38" s="305"/>
      <c r="E38" s="308" t="s">
        <v>53</v>
      </c>
      <c r="F38" s="305"/>
      <c r="G38" s="305" t="s">
        <v>4712</v>
      </c>
      <c r="H38" s="305"/>
      <c r="I38" s="305"/>
      <c r="J38" s="305"/>
      <c r="K38" s="303"/>
    </row>
    <row r="39" ht="15" customHeight="1">
      <c r="B39" s="306"/>
      <c r="C39" s="307"/>
      <c r="D39" s="305"/>
      <c r="E39" s="308" t="s">
        <v>54</v>
      </c>
      <c r="F39" s="305"/>
      <c r="G39" s="305" t="s">
        <v>4713</v>
      </c>
      <c r="H39" s="305"/>
      <c r="I39" s="305"/>
      <c r="J39" s="305"/>
      <c r="K39" s="303"/>
    </row>
    <row r="40" ht="15" customHeight="1">
      <c r="B40" s="306"/>
      <c r="C40" s="307"/>
      <c r="D40" s="305"/>
      <c r="E40" s="308" t="s">
        <v>223</v>
      </c>
      <c r="F40" s="305"/>
      <c r="G40" s="305" t="s">
        <v>4714</v>
      </c>
      <c r="H40" s="305"/>
      <c r="I40" s="305"/>
      <c r="J40" s="305"/>
      <c r="K40" s="303"/>
    </row>
    <row r="41" ht="15" customHeight="1">
      <c r="B41" s="306"/>
      <c r="C41" s="307"/>
      <c r="D41" s="305"/>
      <c r="E41" s="308" t="s">
        <v>224</v>
      </c>
      <c r="F41" s="305"/>
      <c r="G41" s="305" t="s">
        <v>4715</v>
      </c>
      <c r="H41" s="305"/>
      <c r="I41" s="305"/>
      <c r="J41" s="305"/>
      <c r="K41" s="303"/>
    </row>
    <row r="42" ht="15" customHeight="1">
      <c r="B42" s="306"/>
      <c r="C42" s="307"/>
      <c r="D42" s="305"/>
      <c r="E42" s="308" t="s">
        <v>4716</v>
      </c>
      <c r="F42" s="305"/>
      <c r="G42" s="305" t="s">
        <v>4717</v>
      </c>
      <c r="H42" s="305"/>
      <c r="I42" s="305"/>
      <c r="J42" s="305"/>
      <c r="K42" s="303"/>
    </row>
    <row r="43" ht="15" customHeight="1">
      <c r="B43" s="306"/>
      <c r="C43" s="307"/>
      <c r="D43" s="305"/>
      <c r="E43" s="308"/>
      <c r="F43" s="305"/>
      <c r="G43" s="305" t="s">
        <v>4718</v>
      </c>
      <c r="H43" s="305"/>
      <c r="I43" s="305"/>
      <c r="J43" s="305"/>
      <c r="K43" s="303"/>
    </row>
    <row r="44" ht="15" customHeight="1">
      <c r="B44" s="306"/>
      <c r="C44" s="307"/>
      <c r="D44" s="305"/>
      <c r="E44" s="308" t="s">
        <v>4719</v>
      </c>
      <c r="F44" s="305"/>
      <c r="G44" s="305" t="s">
        <v>4720</v>
      </c>
      <c r="H44" s="305"/>
      <c r="I44" s="305"/>
      <c r="J44" s="305"/>
      <c r="K44" s="303"/>
    </row>
    <row r="45" ht="15" customHeight="1">
      <c r="B45" s="306"/>
      <c r="C45" s="307"/>
      <c r="D45" s="305"/>
      <c r="E45" s="308" t="s">
        <v>226</v>
      </c>
      <c r="F45" s="305"/>
      <c r="G45" s="305" t="s">
        <v>4721</v>
      </c>
      <c r="H45" s="305"/>
      <c r="I45" s="305"/>
      <c r="J45" s="305"/>
      <c r="K45" s="303"/>
    </row>
    <row r="46" ht="12.75" customHeight="1">
      <c r="B46" s="306"/>
      <c r="C46" s="307"/>
      <c r="D46" s="305"/>
      <c r="E46" s="305"/>
      <c r="F46" s="305"/>
      <c r="G46" s="305"/>
      <c r="H46" s="305"/>
      <c r="I46" s="305"/>
      <c r="J46" s="305"/>
      <c r="K46" s="303"/>
    </row>
    <row r="47" ht="15" customHeight="1">
      <c r="B47" s="306"/>
      <c r="C47" s="307"/>
      <c r="D47" s="305" t="s">
        <v>4722</v>
      </c>
      <c r="E47" s="305"/>
      <c r="F47" s="305"/>
      <c r="G47" s="305"/>
      <c r="H47" s="305"/>
      <c r="I47" s="305"/>
      <c r="J47" s="305"/>
      <c r="K47" s="303"/>
    </row>
    <row r="48" ht="15" customHeight="1">
      <c r="B48" s="306"/>
      <c r="C48" s="307"/>
      <c r="D48" s="307"/>
      <c r="E48" s="305" t="s">
        <v>4723</v>
      </c>
      <c r="F48" s="305"/>
      <c r="G48" s="305"/>
      <c r="H48" s="305"/>
      <c r="I48" s="305"/>
      <c r="J48" s="305"/>
      <c r="K48" s="303"/>
    </row>
    <row r="49" ht="15" customHeight="1">
      <c r="B49" s="306"/>
      <c r="C49" s="307"/>
      <c r="D49" s="307"/>
      <c r="E49" s="305" t="s">
        <v>4724</v>
      </c>
      <c r="F49" s="305"/>
      <c r="G49" s="305"/>
      <c r="H49" s="305"/>
      <c r="I49" s="305"/>
      <c r="J49" s="305"/>
      <c r="K49" s="303"/>
    </row>
    <row r="50" ht="15" customHeight="1">
      <c r="B50" s="306"/>
      <c r="C50" s="307"/>
      <c r="D50" s="307"/>
      <c r="E50" s="305" t="s">
        <v>4725</v>
      </c>
      <c r="F50" s="305"/>
      <c r="G50" s="305"/>
      <c r="H50" s="305"/>
      <c r="I50" s="305"/>
      <c r="J50" s="305"/>
      <c r="K50" s="303"/>
    </row>
    <row r="51" ht="15" customHeight="1">
      <c r="B51" s="306"/>
      <c r="C51" s="307"/>
      <c r="D51" s="305" t="s">
        <v>4726</v>
      </c>
      <c r="E51" s="305"/>
      <c r="F51" s="305"/>
      <c r="G51" s="305"/>
      <c r="H51" s="305"/>
      <c r="I51" s="305"/>
      <c r="J51" s="305"/>
      <c r="K51" s="303"/>
    </row>
    <row r="52" ht="25.5" customHeight="1">
      <c r="B52" s="301"/>
      <c r="C52" s="302" t="s">
        <v>4727</v>
      </c>
      <c r="D52" s="302"/>
      <c r="E52" s="302"/>
      <c r="F52" s="302"/>
      <c r="G52" s="302"/>
      <c r="H52" s="302"/>
      <c r="I52" s="302"/>
      <c r="J52" s="302"/>
      <c r="K52" s="303"/>
    </row>
    <row r="53" ht="5.25" customHeight="1">
      <c r="B53" s="301"/>
      <c r="C53" s="304"/>
      <c r="D53" s="304"/>
      <c r="E53" s="304"/>
      <c r="F53" s="304"/>
      <c r="G53" s="304"/>
      <c r="H53" s="304"/>
      <c r="I53" s="304"/>
      <c r="J53" s="304"/>
      <c r="K53" s="303"/>
    </row>
    <row r="54" ht="15" customHeight="1">
      <c r="B54" s="301"/>
      <c r="C54" s="305" t="s">
        <v>4728</v>
      </c>
      <c r="D54" s="305"/>
      <c r="E54" s="305"/>
      <c r="F54" s="305"/>
      <c r="G54" s="305"/>
      <c r="H54" s="305"/>
      <c r="I54" s="305"/>
      <c r="J54" s="305"/>
      <c r="K54" s="303"/>
    </row>
    <row r="55" ht="15" customHeight="1">
      <c r="B55" s="301"/>
      <c r="C55" s="305" t="s">
        <v>4729</v>
      </c>
      <c r="D55" s="305"/>
      <c r="E55" s="305"/>
      <c r="F55" s="305"/>
      <c r="G55" s="305"/>
      <c r="H55" s="305"/>
      <c r="I55" s="305"/>
      <c r="J55" s="305"/>
      <c r="K55" s="303"/>
    </row>
    <row r="56" ht="12.75" customHeight="1">
      <c r="B56" s="301"/>
      <c r="C56" s="305"/>
      <c r="D56" s="305"/>
      <c r="E56" s="305"/>
      <c r="F56" s="305"/>
      <c r="G56" s="305"/>
      <c r="H56" s="305"/>
      <c r="I56" s="305"/>
      <c r="J56" s="305"/>
      <c r="K56" s="303"/>
    </row>
    <row r="57" ht="15" customHeight="1">
      <c r="B57" s="301"/>
      <c r="C57" s="305" t="s">
        <v>4730</v>
      </c>
      <c r="D57" s="305"/>
      <c r="E57" s="305"/>
      <c r="F57" s="305"/>
      <c r="G57" s="305"/>
      <c r="H57" s="305"/>
      <c r="I57" s="305"/>
      <c r="J57" s="305"/>
      <c r="K57" s="303"/>
    </row>
    <row r="58" ht="15" customHeight="1">
      <c r="B58" s="301"/>
      <c r="C58" s="307"/>
      <c r="D58" s="305" t="s">
        <v>4731</v>
      </c>
      <c r="E58" s="305"/>
      <c r="F58" s="305"/>
      <c r="G58" s="305"/>
      <c r="H58" s="305"/>
      <c r="I58" s="305"/>
      <c r="J58" s="305"/>
      <c r="K58" s="303"/>
    </row>
    <row r="59" ht="15" customHeight="1">
      <c r="B59" s="301"/>
      <c r="C59" s="307"/>
      <c r="D59" s="305" t="s">
        <v>4732</v>
      </c>
      <c r="E59" s="305"/>
      <c r="F59" s="305"/>
      <c r="G59" s="305"/>
      <c r="H59" s="305"/>
      <c r="I59" s="305"/>
      <c r="J59" s="305"/>
      <c r="K59" s="303"/>
    </row>
    <row r="60" ht="15" customHeight="1">
      <c r="B60" s="301"/>
      <c r="C60" s="307"/>
      <c r="D60" s="305" t="s">
        <v>4733</v>
      </c>
      <c r="E60" s="305"/>
      <c r="F60" s="305"/>
      <c r="G60" s="305"/>
      <c r="H60" s="305"/>
      <c r="I60" s="305"/>
      <c r="J60" s="305"/>
      <c r="K60" s="303"/>
    </row>
    <row r="61" ht="15" customHeight="1">
      <c r="B61" s="301"/>
      <c r="C61" s="307"/>
      <c r="D61" s="305" t="s">
        <v>4734</v>
      </c>
      <c r="E61" s="305"/>
      <c r="F61" s="305"/>
      <c r="G61" s="305"/>
      <c r="H61" s="305"/>
      <c r="I61" s="305"/>
      <c r="J61" s="305"/>
      <c r="K61" s="303"/>
    </row>
    <row r="62" ht="15" customHeight="1">
      <c r="B62" s="301"/>
      <c r="C62" s="307"/>
      <c r="D62" s="310" t="s">
        <v>4735</v>
      </c>
      <c r="E62" s="310"/>
      <c r="F62" s="310"/>
      <c r="G62" s="310"/>
      <c r="H62" s="310"/>
      <c r="I62" s="310"/>
      <c r="J62" s="310"/>
      <c r="K62" s="303"/>
    </row>
    <row r="63" ht="15" customHeight="1">
      <c r="B63" s="301"/>
      <c r="C63" s="307"/>
      <c r="D63" s="305" t="s">
        <v>4736</v>
      </c>
      <c r="E63" s="305"/>
      <c r="F63" s="305"/>
      <c r="G63" s="305"/>
      <c r="H63" s="305"/>
      <c r="I63" s="305"/>
      <c r="J63" s="305"/>
      <c r="K63" s="303"/>
    </row>
    <row r="64" ht="12.75" customHeight="1">
      <c r="B64" s="301"/>
      <c r="C64" s="307"/>
      <c r="D64" s="307"/>
      <c r="E64" s="311"/>
      <c r="F64" s="307"/>
      <c r="G64" s="307"/>
      <c r="H64" s="307"/>
      <c r="I64" s="307"/>
      <c r="J64" s="307"/>
      <c r="K64" s="303"/>
    </row>
    <row r="65" ht="15" customHeight="1">
      <c r="B65" s="301"/>
      <c r="C65" s="307"/>
      <c r="D65" s="305" t="s">
        <v>4737</v>
      </c>
      <c r="E65" s="305"/>
      <c r="F65" s="305"/>
      <c r="G65" s="305"/>
      <c r="H65" s="305"/>
      <c r="I65" s="305"/>
      <c r="J65" s="305"/>
      <c r="K65" s="303"/>
    </row>
    <row r="66" ht="15" customHeight="1">
      <c r="B66" s="301"/>
      <c r="C66" s="307"/>
      <c r="D66" s="310" t="s">
        <v>4738</v>
      </c>
      <c r="E66" s="310"/>
      <c r="F66" s="310"/>
      <c r="G66" s="310"/>
      <c r="H66" s="310"/>
      <c r="I66" s="310"/>
      <c r="J66" s="310"/>
      <c r="K66" s="303"/>
    </row>
    <row r="67" ht="15" customHeight="1">
      <c r="B67" s="301"/>
      <c r="C67" s="307"/>
      <c r="D67" s="305" t="s">
        <v>4739</v>
      </c>
      <c r="E67" s="305"/>
      <c r="F67" s="305"/>
      <c r="G67" s="305"/>
      <c r="H67" s="305"/>
      <c r="I67" s="305"/>
      <c r="J67" s="305"/>
      <c r="K67" s="303"/>
    </row>
    <row r="68" ht="15" customHeight="1">
      <c r="B68" s="301"/>
      <c r="C68" s="307"/>
      <c r="D68" s="305" t="s">
        <v>4740</v>
      </c>
      <c r="E68" s="305"/>
      <c r="F68" s="305"/>
      <c r="G68" s="305"/>
      <c r="H68" s="305"/>
      <c r="I68" s="305"/>
      <c r="J68" s="305"/>
      <c r="K68" s="303"/>
    </row>
    <row r="69" ht="15" customHeight="1">
      <c r="B69" s="301"/>
      <c r="C69" s="307"/>
      <c r="D69" s="305" t="s">
        <v>4741</v>
      </c>
      <c r="E69" s="305"/>
      <c r="F69" s="305"/>
      <c r="G69" s="305"/>
      <c r="H69" s="305"/>
      <c r="I69" s="305"/>
      <c r="J69" s="305"/>
      <c r="K69" s="303"/>
    </row>
    <row r="70" ht="15" customHeight="1">
      <c r="B70" s="301"/>
      <c r="C70" s="307"/>
      <c r="D70" s="305" t="s">
        <v>4742</v>
      </c>
      <c r="E70" s="305"/>
      <c r="F70" s="305"/>
      <c r="G70" s="305"/>
      <c r="H70" s="305"/>
      <c r="I70" s="305"/>
      <c r="J70" s="305"/>
      <c r="K70" s="303"/>
    </row>
    <row r="71" ht="12.75" customHeight="1">
      <c r="B71" s="312"/>
      <c r="C71" s="313"/>
      <c r="D71" s="313"/>
      <c r="E71" s="313"/>
      <c r="F71" s="313"/>
      <c r="G71" s="313"/>
      <c r="H71" s="313"/>
      <c r="I71" s="313"/>
      <c r="J71" s="313"/>
      <c r="K71" s="314"/>
    </row>
    <row r="72" ht="18.75" customHeight="1">
      <c r="B72" s="315"/>
      <c r="C72" s="315"/>
      <c r="D72" s="315"/>
      <c r="E72" s="315"/>
      <c r="F72" s="315"/>
      <c r="G72" s="315"/>
      <c r="H72" s="315"/>
      <c r="I72" s="315"/>
      <c r="J72" s="315"/>
      <c r="K72" s="316"/>
    </row>
    <row r="73" ht="18.75" customHeight="1">
      <c r="B73" s="316"/>
      <c r="C73" s="316"/>
      <c r="D73" s="316"/>
      <c r="E73" s="316"/>
      <c r="F73" s="316"/>
      <c r="G73" s="316"/>
      <c r="H73" s="316"/>
      <c r="I73" s="316"/>
      <c r="J73" s="316"/>
      <c r="K73" s="316"/>
    </row>
    <row r="74" ht="7.5" customHeight="1">
      <c r="B74" s="317"/>
      <c r="C74" s="318"/>
      <c r="D74" s="318"/>
      <c r="E74" s="318"/>
      <c r="F74" s="318"/>
      <c r="G74" s="318"/>
      <c r="H74" s="318"/>
      <c r="I74" s="318"/>
      <c r="J74" s="318"/>
      <c r="K74" s="319"/>
    </row>
    <row r="75" ht="45" customHeight="1">
      <c r="B75" s="320"/>
      <c r="C75" s="321" t="s">
        <v>4743</v>
      </c>
      <c r="D75" s="321"/>
      <c r="E75" s="321"/>
      <c r="F75" s="321"/>
      <c r="G75" s="321"/>
      <c r="H75" s="321"/>
      <c r="I75" s="321"/>
      <c r="J75" s="321"/>
      <c r="K75" s="322"/>
    </row>
    <row r="76" ht="17.25" customHeight="1">
      <c r="B76" s="320"/>
      <c r="C76" s="323" t="s">
        <v>4744</v>
      </c>
      <c r="D76" s="323"/>
      <c r="E76" s="323"/>
      <c r="F76" s="323" t="s">
        <v>4745</v>
      </c>
      <c r="G76" s="324"/>
      <c r="H76" s="323" t="s">
        <v>54</v>
      </c>
      <c r="I76" s="323" t="s">
        <v>57</v>
      </c>
      <c r="J76" s="323" t="s">
        <v>4746</v>
      </c>
      <c r="K76" s="322"/>
    </row>
    <row r="77" ht="17.25" customHeight="1">
      <c r="B77" s="320"/>
      <c r="C77" s="325" t="s">
        <v>4747</v>
      </c>
      <c r="D77" s="325"/>
      <c r="E77" s="325"/>
      <c r="F77" s="326" t="s">
        <v>4748</v>
      </c>
      <c r="G77" s="327"/>
      <c r="H77" s="325"/>
      <c r="I77" s="325"/>
      <c r="J77" s="325" t="s">
        <v>4749</v>
      </c>
      <c r="K77" s="322"/>
    </row>
    <row r="78" ht="5.25" customHeight="1">
      <c r="B78" s="320"/>
      <c r="C78" s="328"/>
      <c r="D78" s="328"/>
      <c r="E78" s="328"/>
      <c r="F78" s="328"/>
      <c r="G78" s="329"/>
      <c r="H78" s="328"/>
      <c r="I78" s="328"/>
      <c r="J78" s="328"/>
      <c r="K78" s="322"/>
    </row>
    <row r="79" ht="15" customHeight="1">
      <c r="B79" s="320"/>
      <c r="C79" s="308" t="s">
        <v>53</v>
      </c>
      <c r="D79" s="328"/>
      <c r="E79" s="328"/>
      <c r="F79" s="330" t="s">
        <v>4750</v>
      </c>
      <c r="G79" s="329"/>
      <c r="H79" s="308" t="s">
        <v>4751</v>
      </c>
      <c r="I79" s="308" t="s">
        <v>4752</v>
      </c>
      <c r="J79" s="308">
        <v>20</v>
      </c>
      <c r="K79" s="322"/>
    </row>
    <row r="80" ht="15" customHeight="1">
      <c r="B80" s="320"/>
      <c r="C80" s="308" t="s">
        <v>4753</v>
      </c>
      <c r="D80" s="308"/>
      <c r="E80" s="308"/>
      <c r="F80" s="330" t="s">
        <v>4750</v>
      </c>
      <c r="G80" s="329"/>
      <c r="H80" s="308" t="s">
        <v>4754</v>
      </c>
      <c r="I80" s="308" t="s">
        <v>4752</v>
      </c>
      <c r="J80" s="308">
        <v>120</v>
      </c>
      <c r="K80" s="322"/>
    </row>
    <row r="81" ht="15" customHeight="1">
      <c r="B81" s="331"/>
      <c r="C81" s="308" t="s">
        <v>4755</v>
      </c>
      <c r="D81" s="308"/>
      <c r="E81" s="308"/>
      <c r="F81" s="330" t="s">
        <v>4756</v>
      </c>
      <c r="G81" s="329"/>
      <c r="H81" s="308" t="s">
        <v>4757</v>
      </c>
      <c r="I81" s="308" t="s">
        <v>4752</v>
      </c>
      <c r="J81" s="308">
        <v>50</v>
      </c>
      <c r="K81" s="322"/>
    </row>
    <row r="82" ht="15" customHeight="1">
      <c r="B82" s="331"/>
      <c r="C82" s="308" t="s">
        <v>4758</v>
      </c>
      <c r="D82" s="308"/>
      <c r="E82" s="308"/>
      <c r="F82" s="330" t="s">
        <v>4750</v>
      </c>
      <c r="G82" s="329"/>
      <c r="H82" s="308" t="s">
        <v>4759</v>
      </c>
      <c r="I82" s="308" t="s">
        <v>4760</v>
      </c>
      <c r="J82" s="308"/>
      <c r="K82" s="322"/>
    </row>
    <row r="83" ht="15" customHeight="1">
      <c r="B83" s="331"/>
      <c r="C83" s="332" t="s">
        <v>4761</v>
      </c>
      <c r="D83" s="332"/>
      <c r="E83" s="332"/>
      <c r="F83" s="333" t="s">
        <v>4756</v>
      </c>
      <c r="G83" s="332"/>
      <c r="H83" s="332" t="s">
        <v>4762</v>
      </c>
      <c r="I83" s="332" t="s">
        <v>4752</v>
      </c>
      <c r="J83" s="332">
        <v>15</v>
      </c>
      <c r="K83" s="322"/>
    </row>
    <row r="84" ht="15" customHeight="1">
      <c r="B84" s="331"/>
      <c r="C84" s="332" t="s">
        <v>4763</v>
      </c>
      <c r="D84" s="332"/>
      <c r="E84" s="332"/>
      <c r="F84" s="333" t="s">
        <v>4756</v>
      </c>
      <c r="G84" s="332"/>
      <c r="H84" s="332" t="s">
        <v>4764</v>
      </c>
      <c r="I84" s="332" t="s">
        <v>4752</v>
      </c>
      <c r="J84" s="332">
        <v>15</v>
      </c>
      <c r="K84" s="322"/>
    </row>
    <row r="85" ht="15" customHeight="1">
      <c r="B85" s="331"/>
      <c r="C85" s="332" t="s">
        <v>4765</v>
      </c>
      <c r="D85" s="332"/>
      <c r="E85" s="332"/>
      <c r="F85" s="333" t="s">
        <v>4756</v>
      </c>
      <c r="G85" s="332"/>
      <c r="H85" s="332" t="s">
        <v>4766</v>
      </c>
      <c r="I85" s="332" t="s">
        <v>4752</v>
      </c>
      <c r="J85" s="332">
        <v>20</v>
      </c>
      <c r="K85" s="322"/>
    </row>
    <row r="86" ht="15" customHeight="1">
      <c r="B86" s="331"/>
      <c r="C86" s="332" t="s">
        <v>4767</v>
      </c>
      <c r="D86" s="332"/>
      <c r="E86" s="332"/>
      <c r="F86" s="333" t="s">
        <v>4756</v>
      </c>
      <c r="G86" s="332"/>
      <c r="H86" s="332" t="s">
        <v>4768</v>
      </c>
      <c r="I86" s="332" t="s">
        <v>4752</v>
      </c>
      <c r="J86" s="332">
        <v>20</v>
      </c>
      <c r="K86" s="322"/>
    </row>
    <row r="87" ht="15" customHeight="1">
      <c r="B87" s="331"/>
      <c r="C87" s="308" t="s">
        <v>4769</v>
      </c>
      <c r="D87" s="308"/>
      <c r="E87" s="308"/>
      <c r="F87" s="330" t="s">
        <v>4756</v>
      </c>
      <c r="G87" s="329"/>
      <c r="H87" s="308" t="s">
        <v>4770</v>
      </c>
      <c r="I87" s="308" t="s">
        <v>4752</v>
      </c>
      <c r="J87" s="308">
        <v>50</v>
      </c>
      <c r="K87" s="322"/>
    </row>
    <row r="88" ht="15" customHeight="1">
      <c r="B88" s="331"/>
      <c r="C88" s="308" t="s">
        <v>4771</v>
      </c>
      <c r="D88" s="308"/>
      <c r="E88" s="308"/>
      <c r="F88" s="330" t="s">
        <v>4756</v>
      </c>
      <c r="G88" s="329"/>
      <c r="H88" s="308" t="s">
        <v>4772</v>
      </c>
      <c r="I88" s="308" t="s">
        <v>4752</v>
      </c>
      <c r="J88" s="308">
        <v>20</v>
      </c>
      <c r="K88" s="322"/>
    </row>
    <row r="89" ht="15" customHeight="1">
      <c r="B89" s="331"/>
      <c r="C89" s="308" t="s">
        <v>4773</v>
      </c>
      <c r="D89" s="308"/>
      <c r="E89" s="308"/>
      <c r="F89" s="330" t="s">
        <v>4756</v>
      </c>
      <c r="G89" s="329"/>
      <c r="H89" s="308" t="s">
        <v>4774</v>
      </c>
      <c r="I89" s="308" t="s">
        <v>4752</v>
      </c>
      <c r="J89" s="308">
        <v>20</v>
      </c>
      <c r="K89" s="322"/>
    </row>
    <row r="90" ht="15" customHeight="1">
      <c r="B90" s="331"/>
      <c r="C90" s="308" t="s">
        <v>4775</v>
      </c>
      <c r="D90" s="308"/>
      <c r="E90" s="308"/>
      <c r="F90" s="330" t="s">
        <v>4756</v>
      </c>
      <c r="G90" s="329"/>
      <c r="H90" s="308" t="s">
        <v>4776</v>
      </c>
      <c r="I90" s="308" t="s">
        <v>4752</v>
      </c>
      <c r="J90" s="308">
        <v>50</v>
      </c>
      <c r="K90" s="322"/>
    </row>
    <row r="91" ht="15" customHeight="1">
      <c r="B91" s="331"/>
      <c r="C91" s="308" t="s">
        <v>4777</v>
      </c>
      <c r="D91" s="308"/>
      <c r="E91" s="308"/>
      <c r="F91" s="330" t="s">
        <v>4756</v>
      </c>
      <c r="G91" s="329"/>
      <c r="H91" s="308" t="s">
        <v>4777</v>
      </c>
      <c r="I91" s="308" t="s">
        <v>4752</v>
      </c>
      <c r="J91" s="308">
        <v>50</v>
      </c>
      <c r="K91" s="322"/>
    </row>
    <row r="92" ht="15" customHeight="1">
      <c r="B92" s="331"/>
      <c r="C92" s="308" t="s">
        <v>4778</v>
      </c>
      <c r="D92" s="308"/>
      <c r="E92" s="308"/>
      <c r="F92" s="330" t="s">
        <v>4756</v>
      </c>
      <c r="G92" s="329"/>
      <c r="H92" s="308" t="s">
        <v>4779</v>
      </c>
      <c r="I92" s="308" t="s">
        <v>4752</v>
      </c>
      <c r="J92" s="308">
        <v>255</v>
      </c>
      <c r="K92" s="322"/>
    </row>
    <row r="93" ht="15" customHeight="1">
      <c r="B93" s="331"/>
      <c r="C93" s="308" t="s">
        <v>4780</v>
      </c>
      <c r="D93" s="308"/>
      <c r="E93" s="308"/>
      <c r="F93" s="330" t="s">
        <v>4750</v>
      </c>
      <c r="G93" s="329"/>
      <c r="H93" s="308" t="s">
        <v>4781</v>
      </c>
      <c r="I93" s="308" t="s">
        <v>4782</v>
      </c>
      <c r="J93" s="308"/>
      <c r="K93" s="322"/>
    </row>
    <row r="94" ht="15" customHeight="1">
      <c r="B94" s="331"/>
      <c r="C94" s="308" t="s">
        <v>4783</v>
      </c>
      <c r="D94" s="308"/>
      <c r="E94" s="308"/>
      <c r="F94" s="330" t="s">
        <v>4750</v>
      </c>
      <c r="G94" s="329"/>
      <c r="H94" s="308" t="s">
        <v>4784</v>
      </c>
      <c r="I94" s="308" t="s">
        <v>4785</v>
      </c>
      <c r="J94" s="308"/>
      <c r="K94" s="322"/>
    </row>
    <row r="95" ht="15" customHeight="1">
      <c r="B95" s="331"/>
      <c r="C95" s="308" t="s">
        <v>4786</v>
      </c>
      <c r="D95" s="308"/>
      <c r="E95" s="308"/>
      <c r="F95" s="330" t="s">
        <v>4750</v>
      </c>
      <c r="G95" s="329"/>
      <c r="H95" s="308" t="s">
        <v>4786</v>
      </c>
      <c r="I95" s="308" t="s">
        <v>4785</v>
      </c>
      <c r="J95" s="308"/>
      <c r="K95" s="322"/>
    </row>
    <row r="96" ht="15" customHeight="1">
      <c r="B96" s="331"/>
      <c r="C96" s="308" t="s">
        <v>38</v>
      </c>
      <c r="D96" s="308"/>
      <c r="E96" s="308"/>
      <c r="F96" s="330" t="s">
        <v>4750</v>
      </c>
      <c r="G96" s="329"/>
      <c r="H96" s="308" t="s">
        <v>4787</v>
      </c>
      <c r="I96" s="308" t="s">
        <v>4785</v>
      </c>
      <c r="J96" s="308"/>
      <c r="K96" s="322"/>
    </row>
    <row r="97" ht="15" customHeight="1">
      <c r="B97" s="331"/>
      <c r="C97" s="308" t="s">
        <v>48</v>
      </c>
      <c r="D97" s="308"/>
      <c r="E97" s="308"/>
      <c r="F97" s="330" t="s">
        <v>4750</v>
      </c>
      <c r="G97" s="329"/>
      <c r="H97" s="308" t="s">
        <v>4788</v>
      </c>
      <c r="I97" s="308" t="s">
        <v>4785</v>
      </c>
      <c r="J97" s="308"/>
      <c r="K97" s="322"/>
    </row>
    <row r="98" ht="15" customHeight="1">
      <c r="B98" s="334"/>
      <c r="C98" s="335"/>
      <c r="D98" s="335"/>
      <c r="E98" s="335"/>
      <c r="F98" s="335"/>
      <c r="G98" s="335"/>
      <c r="H98" s="335"/>
      <c r="I98" s="335"/>
      <c r="J98" s="335"/>
      <c r="K98" s="336"/>
    </row>
    <row r="99" ht="18.75" customHeight="1">
      <c r="B99" s="337"/>
      <c r="C99" s="338"/>
      <c r="D99" s="338"/>
      <c r="E99" s="338"/>
      <c r="F99" s="338"/>
      <c r="G99" s="338"/>
      <c r="H99" s="338"/>
      <c r="I99" s="338"/>
      <c r="J99" s="338"/>
      <c r="K99" s="337"/>
    </row>
    <row r="100" ht="18.75" customHeight="1"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</row>
    <row r="101" ht="7.5" customHeight="1">
      <c r="B101" s="317"/>
      <c r="C101" s="318"/>
      <c r="D101" s="318"/>
      <c r="E101" s="318"/>
      <c r="F101" s="318"/>
      <c r="G101" s="318"/>
      <c r="H101" s="318"/>
      <c r="I101" s="318"/>
      <c r="J101" s="318"/>
      <c r="K101" s="319"/>
    </row>
    <row r="102" ht="45" customHeight="1">
      <c r="B102" s="320"/>
      <c r="C102" s="321" t="s">
        <v>4789</v>
      </c>
      <c r="D102" s="321"/>
      <c r="E102" s="321"/>
      <c r="F102" s="321"/>
      <c r="G102" s="321"/>
      <c r="H102" s="321"/>
      <c r="I102" s="321"/>
      <c r="J102" s="321"/>
      <c r="K102" s="322"/>
    </row>
    <row r="103" ht="17.25" customHeight="1">
      <c r="B103" s="320"/>
      <c r="C103" s="323" t="s">
        <v>4744</v>
      </c>
      <c r="D103" s="323"/>
      <c r="E103" s="323"/>
      <c r="F103" s="323" t="s">
        <v>4745</v>
      </c>
      <c r="G103" s="324"/>
      <c r="H103" s="323" t="s">
        <v>54</v>
      </c>
      <c r="I103" s="323" t="s">
        <v>57</v>
      </c>
      <c r="J103" s="323" t="s">
        <v>4746</v>
      </c>
      <c r="K103" s="322"/>
    </row>
    <row r="104" ht="17.25" customHeight="1">
      <c r="B104" s="320"/>
      <c r="C104" s="325" t="s">
        <v>4747</v>
      </c>
      <c r="D104" s="325"/>
      <c r="E104" s="325"/>
      <c r="F104" s="326" t="s">
        <v>4748</v>
      </c>
      <c r="G104" s="327"/>
      <c r="H104" s="325"/>
      <c r="I104" s="325"/>
      <c r="J104" s="325" t="s">
        <v>4749</v>
      </c>
      <c r="K104" s="322"/>
    </row>
    <row r="105" ht="5.25" customHeight="1">
      <c r="B105" s="320"/>
      <c r="C105" s="323"/>
      <c r="D105" s="323"/>
      <c r="E105" s="323"/>
      <c r="F105" s="323"/>
      <c r="G105" s="339"/>
      <c r="H105" s="323"/>
      <c r="I105" s="323"/>
      <c r="J105" s="323"/>
      <c r="K105" s="322"/>
    </row>
    <row r="106" ht="15" customHeight="1">
      <c r="B106" s="320"/>
      <c r="C106" s="308" t="s">
        <v>53</v>
      </c>
      <c r="D106" s="328"/>
      <c r="E106" s="328"/>
      <c r="F106" s="330" t="s">
        <v>4750</v>
      </c>
      <c r="G106" s="339"/>
      <c r="H106" s="308" t="s">
        <v>4790</v>
      </c>
      <c r="I106" s="308" t="s">
        <v>4752</v>
      </c>
      <c r="J106" s="308">
        <v>20</v>
      </c>
      <c r="K106" s="322"/>
    </row>
    <row r="107" ht="15" customHeight="1">
      <c r="B107" s="320"/>
      <c r="C107" s="308" t="s">
        <v>4753</v>
      </c>
      <c r="D107" s="308"/>
      <c r="E107" s="308"/>
      <c r="F107" s="330" t="s">
        <v>4750</v>
      </c>
      <c r="G107" s="308"/>
      <c r="H107" s="308" t="s">
        <v>4790</v>
      </c>
      <c r="I107" s="308" t="s">
        <v>4752</v>
      </c>
      <c r="J107" s="308">
        <v>120</v>
      </c>
      <c r="K107" s="322"/>
    </row>
    <row r="108" ht="15" customHeight="1">
      <c r="B108" s="331"/>
      <c r="C108" s="308" t="s">
        <v>4755</v>
      </c>
      <c r="D108" s="308"/>
      <c r="E108" s="308"/>
      <c r="F108" s="330" t="s">
        <v>4756</v>
      </c>
      <c r="G108" s="308"/>
      <c r="H108" s="308" t="s">
        <v>4790</v>
      </c>
      <c r="I108" s="308" t="s">
        <v>4752</v>
      </c>
      <c r="J108" s="308">
        <v>50</v>
      </c>
      <c r="K108" s="322"/>
    </row>
    <row r="109" ht="15" customHeight="1">
      <c r="B109" s="331"/>
      <c r="C109" s="308" t="s">
        <v>4758</v>
      </c>
      <c r="D109" s="308"/>
      <c r="E109" s="308"/>
      <c r="F109" s="330" t="s">
        <v>4750</v>
      </c>
      <c r="G109" s="308"/>
      <c r="H109" s="308" t="s">
        <v>4790</v>
      </c>
      <c r="I109" s="308" t="s">
        <v>4760</v>
      </c>
      <c r="J109" s="308"/>
      <c r="K109" s="322"/>
    </row>
    <row r="110" ht="15" customHeight="1">
      <c r="B110" s="331"/>
      <c r="C110" s="308" t="s">
        <v>4769</v>
      </c>
      <c r="D110" s="308"/>
      <c r="E110" s="308"/>
      <c r="F110" s="330" t="s">
        <v>4756</v>
      </c>
      <c r="G110" s="308"/>
      <c r="H110" s="308" t="s">
        <v>4790</v>
      </c>
      <c r="I110" s="308" t="s">
        <v>4752</v>
      </c>
      <c r="J110" s="308">
        <v>50</v>
      </c>
      <c r="K110" s="322"/>
    </row>
    <row r="111" ht="15" customHeight="1">
      <c r="B111" s="331"/>
      <c r="C111" s="308" t="s">
        <v>4777</v>
      </c>
      <c r="D111" s="308"/>
      <c r="E111" s="308"/>
      <c r="F111" s="330" t="s">
        <v>4756</v>
      </c>
      <c r="G111" s="308"/>
      <c r="H111" s="308" t="s">
        <v>4790</v>
      </c>
      <c r="I111" s="308" t="s">
        <v>4752</v>
      </c>
      <c r="J111" s="308">
        <v>50</v>
      </c>
      <c r="K111" s="322"/>
    </row>
    <row r="112" ht="15" customHeight="1">
      <c r="B112" s="331"/>
      <c r="C112" s="308" t="s">
        <v>4775</v>
      </c>
      <c r="D112" s="308"/>
      <c r="E112" s="308"/>
      <c r="F112" s="330" t="s">
        <v>4756</v>
      </c>
      <c r="G112" s="308"/>
      <c r="H112" s="308" t="s">
        <v>4790</v>
      </c>
      <c r="I112" s="308" t="s">
        <v>4752</v>
      </c>
      <c r="J112" s="308">
        <v>50</v>
      </c>
      <c r="K112" s="322"/>
    </row>
    <row r="113" ht="15" customHeight="1">
      <c r="B113" s="331"/>
      <c r="C113" s="308" t="s">
        <v>53</v>
      </c>
      <c r="D113" s="308"/>
      <c r="E113" s="308"/>
      <c r="F113" s="330" t="s">
        <v>4750</v>
      </c>
      <c r="G113" s="308"/>
      <c r="H113" s="308" t="s">
        <v>4791</v>
      </c>
      <c r="I113" s="308" t="s">
        <v>4752</v>
      </c>
      <c r="J113" s="308">
        <v>20</v>
      </c>
      <c r="K113" s="322"/>
    </row>
    <row r="114" ht="15" customHeight="1">
      <c r="B114" s="331"/>
      <c r="C114" s="308" t="s">
        <v>4792</v>
      </c>
      <c r="D114" s="308"/>
      <c r="E114" s="308"/>
      <c r="F114" s="330" t="s">
        <v>4750</v>
      </c>
      <c r="G114" s="308"/>
      <c r="H114" s="308" t="s">
        <v>4793</v>
      </c>
      <c r="I114" s="308" t="s">
        <v>4752</v>
      </c>
      <c r="J114" s="308">
        <v>120</v>
      </c>
      <c r="K114" s="322"/>
    </row>
    <row r="115" ht="15" customHeight="1">
      <c r="B115" s="331"/>
      <c r="C115" s="308" t="s">
        <v>38</v>
      </c>
      <c r="D115" s="308"/>
      <c r="E115" s="308"/>
      <c r="F115" s="330" t="s">
        <v>4750</v>
      </c>
      <c r="G115" s="308"/>
      <c r="H115" s="308" t="s">
        <v>4794</v>
      </c>
      <c r="I115" s="308" t="s">
        <v>4785</v>
      </c>
      <c r="J115" s="308"/>
      <c r="K115" s="322"/>
    </row>
    <row r="116" ht="15" customHeight="1">
      <c r="B116" s="331"/>
      <c r="C116" s="308" t="s">
        <v>48</v>
      </c>
      <c r="D116" s="308"/>
      <c r="E116" s="308"/>
      <c r="F116" s="330" t="s">
        <v>4750</v>
      </c>
      <c r="G116" s="308"/>
      <c r="H116" s="308" t="s">
        <v>4795</v>
      </c>
      <c r="I116" s="308" t="s">
        <v>4785</v>
      </c>
      <c r="J116" s="308"/>
      <c r="K116" s="322"/>
    </row>
    <row r="117" ht="15" customHeight="1">
      <c r="B117" s="331"/>
      <c r="C117" s="308" t="s">
        <v>57</v>
      </c>
      <c r="D117" s="308"/>
      <c r="E117" s="308"/>
      <c r="F117" s="330" t="s">
        <v>4750</v>
      </c>
      <c r="G117" s="308"/>
      <c r="H117" s="308" t="s">
        <v>4796</v>
      </c>
      <c r="I117" s="308" t="s">
        <v>4797</v>
      </c>
      <c r="J117" s="308"/>
      <c r="K117" s="322"/>
    </row>
    <row r="118" ht="15" customHeight="1">
      <c r="B118" s="334"/>
      <c r="C118" s="340"/>
      <c r="D118" s="340"/>
      <c r="E118" s="340"/>
      <c r="F118" s="340"/>
      <c r="G118" s="340"/>
      <c r="H118" s="340"/>
      <c r="I118" s="340"/>
      <c r="J118" s="340"/>
      <c r="K118" s="336"/>
    </row>
    <row r="119" ht="18.75" customHeight="1">
      <c r="B119" s="341"/>
      <c r="C119" s="305"/>
      <c r="D119" s="305"/>
      <c r="E119" s="305"/>
      <c r="F119" s="342"/>
      <c r="G119" s="305"/>
      <c r="H119" s="305"/>
      <c r="I119" s="305"/>
      <c r="J119" s="305"/>
      <c r="K119" s="341"/>
    </row>
    <row r="120" ht="18.75" customHeight="1"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</row>
    <row r="121" ht="7.5" customHeight="1">
      <c r="B121" s="343"/>
      <c r="C121" s="344"/>
      <c r="D121" s="344"/>
      <c r="E121" s="344"/>
      <c r="F121" s="344"/>
      <c r="G121" s="344"/>
      <c r="H121" s="344"/>
      <c r="I121" s="344"/>
      <c r="J121" s="344"/>
      <c r="K121" s="345"/>
    </row>
    <row r="122" ht="45" customHeight="1">
      <c r="B122" s="346"/>
      <c r="C122" s="299" t="s">
        <v>4798</v>
      </c>
      <c r="D122" s="299"/>
      <c r="E122" s="299"/>
      <c r="F122" s="299"/>
      <c r="G122" s="299"/>
      <c r="H122" s="299"/>
      <c r="I122" s="299"/>
      <c r="J122" s="299"/>
      <c r="K122" s="347"/>
    </row>
    <row r="123" ht="17.25" customHeight="1">
      <c r="B123" s="348"/>
      <c r="C123" s="323" t="s">
        <v>4744</v>
      </c>
      <c r="D123" s="323"/>
      <c r="E123" s="323"/>
      <c r="F123" s="323" t="s">
        <v>4745</v>
      </c>
      <c r="G123" s="324"/>
      <c r="H123" s="323" t="s">
        <v>54</v>
      </c>
      <c r="I123" s="323" t="s">
        <v>57</v>
      </c>
      <c r="J123" s="323" t="s">
        <v>4746</v>
      </c>
      <c r="K123" s="349"/>
    </row>
    <row r="124" ht="17.25" customHeight="1">
      <c r="B124" s="348"/>
      <c r="C124" s="325" t="s">
        <v>4747</v>
      </c>
      <c r="D124" s="325"/>
      <c r="E124" s="325"/>
      <c r="F124" s="326" t="s">
        <v>4748</v>
      </c>
      <c r="G124" s="327"/>
      <c r="H124" s="325"/>
      <c r="I124" s="325"/>
      <c r="J124" s="325" t="s">
        <v>4749</v>
      </c>
      <c r="K124" s="349"/>
    </row>
    <row r="125" ht="5.25" customHeight="1">
      <c r="B125" s="350"/>
      <c r="C125" s="328"/>
      <c r="D125" s="328"/>
      <c r="E125" s="328"/>
      <c r="F125" s="328"/>
      <c r="G125" s="308"/>
      <c r="H125" s="328"/>
      <c r="I125" s="328"/>
      <c r="J125" s="328"/>
      <c r="K125" s="351"/>
    </row>
    <row r="126" ht="15" customHeight="1">
      <c r="B126" s="350"/>
      <c r="C126" s="308" t="s">
        <v>4753</v>
      </c>
      <c r="D126" s="328"/>
      <c r="E126" s="328"/>
      <c r="F126" s="330" t="s">
        <v>4750</v>
      </c>
      <c r="G126" s="308"/>
      <c r="H126" s="308" t="s">
        <v>4790</v>
      </c>
      <c r="I126" s="308" t="s">
        <v>4752</v>
      </c>
      <c r="J126" s="308">
        <v>120</v>
      </c>
      <c r="K126" s="352"/>
    </row>
    <row r="127" ht="15" customHeight="1">
      <c r="B127" s="350"/>
      <c r="C127" s="308" t="s">
        <v>4799</v>
      </c>
      <c r="D127" s="308"/>
      <c r="E127" s="308"/>
      <c r="F127" s="330" t="s">
        <v>4750</v>
      </c>
      <c r="G127" s="308"/>
      <c r="H127" s="308" t="s">
        <v>4800</v>
      </c>
      <c r="I127" s="308" t="s">
        <v>4752</v>
      </c>
      <c r="J127" s="308" t="s">
        <v>4801</v>
      </c>
      <c r="K127" s="352"/>
    </row>
    <row r="128" ht="15" customHeight="1">
      <c r="B128" s="350"/>
      <c r="C128" s="308" t="s">
        <v>85</v>
      </c>
      <c r="D128" s="308"/>
      <c r="E128" s="308"/>
      <c r="F128" s="330" t="s">
        <v>4750</v>
      </c>
      <c r="G128" s="308"/>
      <c r="H128" s="308" t="s">
        <v>4802</v>
      </c>
      <c r="I128" s="308" t="s">
        <v>4752</v>
      </c>
      <c r="J128" s="308" t="s">
        <v>4801</v>
      </c>
      <c r="K128" s="352"/>
    </row>
    <row r="129" ht="15" customHeight="1">
      <c r="B129" s="350"/>
      <c r="C129" s="308" t="s">
        <v>4761</v>
      </c>
      <c r="D129" s="308"/>
      <c r="E129" s="308"/>
      <c r="F129" s="330" t="s">
        <v>4756</v>
      </c>
      <c r="G129" s="308"/>
      <c r="H129" s="308" t="s">
        <v>4762</v>
      </c>
      <c r="I129" s="308" t="s">
        <v>4752</v>
      </c>
      <c r="J129" s="308">
        <v>15</v>
      </c>
      <c r="K129" s="352"/>
    </row>
    <row r="130" ht="15" customHeight="1">
      <c r="B130" s="350"/>
      <c r="C130" s="332" t="s">
        <v>4763</v>
      </c>
      <c r="D130" s="332"/>
      <c r="E130" s="332"/>
      <c r="F130" s="333" t="s">
        <v>4756</v>
      </c>
      <c r="G130" s="332"/>
      <c r="H130" s="332" t="s">
        <v>4764</v>
      </c>
      <c r="I130" s="332" t="s">
        <v>4752</v>
      </c>
      <c r="J130" s="332">
        <v>15</v>
      </c>
      <c r="K130" s="352"/>
    </row>
    <row r="131" ht="15" customHeight="1">
      <c r="B131" s="350"/>
      <c r="C131" s="332" t="s">
        <v>4765</v>
      </c>
      <c r="D131" s="332"/>
      <c r="E131" s="332"/>
      <c r="F131" s="333" t="s">
        <v>4756</v>
      </c>
      <c r="G131" s="332"/>
      <c r="H131" s="332" t="s">
        <v>4766</v>
      </c>
      <c r="I131" s="332" t="s">
        <v>4752</v>
      </c>
      <c r="J131" s="332">
        <v>20</v>
      </c>
      <c r="K131" s="352"/>
    </row>
    <row r="132" ht="15" customHeight="1">
      <c r="B132" s="350"/>
      <c r="C132" s="332" t="s">
        <v>4767</v>
      </c>
      <c r="D132" s="332"/>
      <c r="E132" s="332"/>
      <c r="F132" s="333" t="s">
        <v>4756</v>
      </c>
      <c r="G132" s="332"/>
      <c r="H132" s="332" t="s">
        <v>4768</v>
      </c>
      <c r="I132" s="332" t="s">
        <v>4752</v>
      </c>
      <c r="J132" s="332">
        <v>20</v>
      </c>
      <c r="K132" s="352"/>
    </row>
    <row r="133" ht="15" customHeight="1">
      <c r="B133" s="350"/>
      <c r="C133" s="308" t="s">
        <v>4755</v>
      </c>
      <c r="D133" s="308"/>
      <c r="E133" s="308"/>
      <c r="F133" s="330" t="s">
        <v>4756</v>
      </c>
      <c r="G133" s="308"/>
      <c r="H133" s="308" t="s">
        <v>4790</v>
      </c>
      <c r="I133" s="308" t="s">
        <v>4752</v>
      </c>
      <c r="J133" s="308">
        <v>50</v>
      </c>
      <c r="K133" s="352"/>
    </row>
    <row r="134" ht="15" customHeight="1">
      <c r="B134" s="350"/>
      <c r="C134" s="308" t="s">
        <v>4769</v>
      </c>
      <c r="D134" s="308"/>
      <c r="E134" s="308"/>
      <c r="F134" s="330" t="s">
        <v>4756</v>
      </c>
      <c r="G134" s="308"/>
      <c r="H134" s="308" t="s">
        <v>4790</v>
      </c>
      <c r="I134" s="308" t="s">
        <v>4752</v>
      </c>
      <c r="J134" s="308">
        <v>50</v>
      </c>
      <c r="K134" s="352"/>
    </row>
    <row r="135" ht="15" customHeight="1">
      <c r="B135" s="350"/>
      <c r="C135" s="308" t="s">
        <v>4775</v>
      </c>
      <c r="D135" s="308"/>
      <c r="E135" s="308"/>
      <c r="F135" s="330" t="s">
        <v>4756</v>
      </c>
      <c r="G135" s="308"/>
      <c r="H135" s="308" t="s">
        <v>4790</v>
      </c>
      <c r="I135" s="308" t="s">
        <v>4752</v>
      </c>
      <c r="J135" s="308">
        <v>50</v>
      </c>
      <c r="K135" s="352"/>
    </row>
    <row r="136" ht="15" customHeight="1">
      <c r="B136" s="350"/>
      <c r="C136" s="308" t="s">
        <v>4777</v>
      </c>
      <c r="D136" s="308"/>
      <c r="E136" s="308"/>
      <c r="F136" s="330" t="s">
        <v>4756</v>
      </c>
      <c r="G136" s="308"/>
      <c r="H136" s="308" t="s">
        <v>4790</v>
      </c>
      <c r="I136" s="308" t="s">
        <v>4752</v>
      </c>
      <c r="J136" s="308">
        <v>50</v>
      </c>
      <c r="K136" s="352"/>
    </row>
    <row r="137" ht="15" customHeight="1">
      <c r="B137" s="350"/>
      <c r="C137" s="308" t="s">
        <v>4778</v>
      </c>
      <c r="D137" s="308"/>
      <c r="E137" s="308"/>
      <c r="F137" s="330" t="s">
        <v>4756</v>
      </c>
      <c r="G137" s="308"/>
      <c r="H137" s="308" t="s">
        <v>4803</v>
      </c>
      <c r="I137" s="308" t="s">
        <v>4752</v>
      </c>
      <c r="J137" s="308">
        <v>255</v>
      </c>
      <c r="K137" s="352"/>
    </row>
    <row r="138" ht="15" customHeight="1">
      <c r="B138" s="350"/>
      <c r="C138" s="308" t="s">
        <v>4780</v>
      </c>
      <c r="D138" s="308"/>
      <c r="E138" s="308"/>
      <c r="F138" s="330" t="s">
        <v>4750</v>
      </c>
      <c r="G138" s="308"/>
      <c r="H138" s="308" t="s">
        <v>4804</v>
      </c>
      <c r="I138" s="308" t="s">
        <v>4782</v>
      </c>
      <c r="J138" s="308"/>
      <c r="K138" s="352"/>
    </row>
    <row r="139" ht="15" customHeight="1">
      <c r="B139" s="350"/>
      <c r="C139" s="308" t="s">
        <v>4783</v>
      </c>
      <c r="D139" s="308"/>
      <c r="E139" s="308"/>
      <c r="F139" s="330" t="s">
        <v>4750</v>
      </c>
      <c r="G139" s="308"/>
      <c r="H139" s="308" t="s">
        <v>4805</v>
      </c>
      <c r="I139" s="308" t="s">
        <v>4785</v>
      </c>
      <c r="J139" s="308"/>
      <c r="K139" s="352"/>
    </row>
    <row r="140" ht="15" customHeight="1">
      <c r="B140" s="350"/>
      <c r="C140" s="308" t="s">
        <v>4786</v>
      </c>
      <c r="D140" s="308"/>
      <c r="E140" s="308"/>
      <c r="F140" s="330" t="s">
        <v>4750</v>
      </c>
      <c r="G140" s="308"/>
      <c r="H140" s="308" t="s">
        <v>4786</v>
      </c>
      <c r="I140" s="308" t="s">
        <v>4785</v>
      </c>
      <c r="J140" s="308"/>
      <c r="K140" s="352"/>
    </row>
    <row r="141" ht="15" customHeight="1">
      <c r="B141" s="350"/>
      <c r="C141" s="308" t="s">
        <v>38</v>
      </c>
      <c r="D141" s="308"/>
      <c r="E141" s="308"/>
      <c r="F141" s="330" t="s">
        <v>4750</v>
      </c>
      <c r="G141" s="308"/>
      <c r="H141" s="308" t="s">
        <v>4806</v>
      </c>
      <c r="I141" s="308" t="s">
        <v>4785</v>
      </c>
      <c r="J141" s="308"/>
      <c r="K141" s="352"/>
    </row>
    <row r="142" ht="15" customHeight="1">
      <c r="B142" s="350"/>
      <c r="C142" s="308" t="s">
        <v>4807</v>
      </c>
      <c r="D142" s="308"/>
      <c r="E142" s="308"/>
      <c r="F142" s="330" t="s">
        <v>4750</v>
      </c>
      <c r="G142" s="308"/>
      <c r="H142" s="308" t="s">
        <v>4808</v>
      </c>
      <c r="I142" s="308" t="s">
        <v>4785</v>
      </c>
      <c r="J142" s="308"/>
      <c r="K142" s="352"/>
    </row>
    <row r="143" ht="15" customHeight="1">
      <c r="B143" s="353"/>
      <c r="C143" s="354"/>
      <c r="D143" s="354"/>
      <c r="E143" s="354"/>
      <c r="F143" s="354"/>
      <c r="G143" s="354"/>
      <c r="H143" s="354"/>
      <c r="I143" s="354"/>
      <c r="J143" s="354"/>
      <c r="K143" s="355"/>
    </row>
    <row r="144" ht="18.75" customHeight="1">
      <c r="B144" s="305"/>
      <c r="C144" s="305"/>
      <c r="D144" s="305"/>
      <c r="E144" s="305"/>
      <c r="F144" s="342"/>
      <c r="G144" s="305"/>
      <c r="H144" s="305"/>
      <c r="I144" s="305"/>
      <c r="J144" s="305"/>
      <c r="K144" s="305"/>
    </row>
    <row r="145" ht="18.75" customHeight="1"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</row>
    <row r="146" ht="7.5" customHeight="1">
      <c r="B146" s="317"/>
      <c r="C146" s="318"/>
      <c r="D146" s="318"/>
      <c r="E146" s="318"/>
      <c r="F146" s="318"/>
      <c r="G146" s="318"/>
      <c r="H146" s="318"/>
      <c r="I146" s="318"/>
      <c r="J146" s="318"/>
      <c r="K146" s="319"/>
    </row>
    <row r="147" ht="45" customHeight="1">
      <c r="B147" s="320"/>
      <c r="C147" s="321" t="s">
        <v>4809</v>
      </c>
      <c r="D147" s="321"/>
      <c r="E147" s="321"/>
      <c r="F147" s="321"/>
      <c r="G147" s="321"/>
      <c r="H147" s="321"/>
      <c r="I147" s="321"/>
      <c r="J147" s="321"/>
      <c r="K147" s="322"/>
    </row>
    <row r="148" ht="17.25" customHeight="1">
      <c r="B148" s="320"/>
      <c r="C148" s="323" t="s">
        <v>4744</v>
      </c>
      <c r="D148" s="323"/>
      <c r="E148" s="323"/>
      <c r="F148" s="323" t="s">
        <v>4745</v>
      </c>
      <c r="G148" s="324"/>
      <c r="H148" s="323" t="s">
        <v>54</v>
      </c>
      <c r="I148" s="323" t="s">
        <v>57</v>
      </c>
      <c r="J148" s="323" t="s">
        <v>4746</v>
      </c>
      <c r="K148" s="322"/>
    </row>
    <row r="149" ht="17.25" customHeight="1">
      <c r="B149" s="320"/>
      <c r="C149" s="325" t="s">
        <v>4747</v>
      </c>
      <c r="D149" s="325"/>
      <c r="E149" s="325"/>
      <c r="F149" s="326" t="s">
        <v>4748</v>
      </c>
      <c r="G149" s="327"/>
      <c r="H149" s="325"/>
      <c r="I149" s="325"/>
      <c r="J149" s="325" t="s">
        <v>4749</v>
      </c>
      <c r="K149" s="322"/>
    </row>
    <row r="150" ht="5.25" customHeight="1">
      <c r="B150" s="331"/>
      <c r="C150" s="328"/>
      <c r="D150" s="328"/>
      <c r="E150" s="328"/>
      <c r="F150" s="328"/>
      <c r="G150" s="329"/>
      <c r="H150" s="328"/>
      <c r="I150" s="328"/>
      <c r="J150" s="328"/>
      <c r="K150" s="352"/>
    </row>
    <row r="151" ht="15" customHeight="1">
      <c r="B151" s="331"/>
      <c r="C151" s="356" t="s">
        <v>4753</v>
      </c>
      <c r="D151" s="308"/>
      <c r="E151" s="308"/>
      <c r="F151" s="357" t="s">
        <v>4750</v>
      </c>
      <c r="G151" s="308"/>
      <c r="H151" s="356" t="s">
        <v>4790</v>
      </c>
      <c r="I151" s="356" t="s">
        <v>4752</v>
      </c>
      <c r="J151" s="356">
        <v>120</v>
      </c>
      <c r="K151" s="352"/>
    </row>
    <row r="152" ht="15" customHeight="1">
      <c r="B152" s="331"/>
      <c r="C152" s="356" t="s">
        <v>4799</v>
      </c>
      <c r="D152" s="308"/>
      <c r="E152" s="308"/>
      <c r="F152" s="357" t="s">
        <v>4750</v>
      </c>
      <c r="G152" s="308"/>
      <c r="H152" s="356" t="s">
        <v>4810</v>
      </c>
      <c r="I152" s="356" t="s">
        <v>4752</v>
      </c>
      <c r="J152" s="356" t="s">
        <v>4801</v>
      </c>
      <c r="K152" s="352"/>
    </row>
    <row r="153" ht="15" customHeight="1">
      <c r="B153" s="331"/>
      <c r="C153" s="356" t="s">
        <v>85</v>
      </c>
      <c r="D153" s="308"/>
      <c r="E153" s="308"/>
      <c r="F153" s="357" t="s">
        <v>4750</v>
      </c>
      <c r="G153" s="308"/>
      <c r="H153" s="356" t="s">
        <v>4811</v>
      </c>
      <c r="I153" s="356" t="s">
        <v>4752</v>
      </c>
      <c r="J153" s="356" t="s">
        <v>4801</v>
      </c>
      <c r="K153" s="352"/>
    </row>
    <row r="154" ht="15" customHeight="1">
      <c r="B154" s="331"/>
      <c r="C154" s="356" t="s">
        <v>4755</v>
      </c>
      <c r="D154" s="308"/>
      <c r="E154" s="308"/>
      <c r="F154" s="357" t="s">
        <v>4756</v>
      </c>
      <c r="G154" s="308"/>
      <c r="H154" s="356" t="s">
        <v>4790</v>
      </c>
      <c r="I154" s="356" t="s">
        <v>4752</v>
      </c>
      <c r="J154" s="356">
        <v>50</v>
      </c>
      <c r="K154" s="352"/>
    </row>
    <row r="155" ht="15" customHeight="1">
      <c r="B155" s="331"/>
      <c r="C155" s="356" t="s">
        <v>4758</v>
      </c>
      <c r="D155" s="308"/>
      <c r="E155" s="308"/>
      <c r="F155" s="357" t="s">
        <v>4750</v>
      </c>
      <c r="G155" s="308"/>
      <c r="H155" s="356" t="s">
        <v>4790</v>
      </c>
      <c r="I155" s="356" t="s">
        <v>4760</v>
      </c>
      <c r="J155" s="356"/>
      <c r="K155" s="352"/>
    </row>
    <row r="156" ht="15" customHeight="1">
      <c r="B156" s="331"/>
      <c r="C156" s="356" t="s">
        <v>4769</v>
      </c>
      <c r="D156" s="308"/>
      <c r="E156" s="308"/>
      <c r="F156" s="357" t="s">
        <v>4756</v>
      </c>
      <c r="G156" s="308"/>
      <c r="H156" s="356" t="s">
        <v>4790</v>
      </c>
      <c r="I156" s="356" t="s">
        <v>4752</v>
      </c>
      <c r="J156" s="356">
        <v>50</v>
      </c>
      <c r="K156" s="352"/>
    </row>
    <row r="157" ht="15" customHeight="1">
      <c r="B157" s="331"/>
      <c r="C157" s="356" t="s">
        <v>4777</v>
      </c>
      <c r="D157" s="308"/>
      <c r="E157" s="308"/>
      <c r="F157" s="357" t="s">
        <v>4756</v>
      </c>
      <c r="G157" s="308"/>
      <c r="H157" s="356" t="s">
        <v>4790</v>
      </c>
      <c r="I157" s="356" t="s">
        <v>4752</v>
      </c>
      <c r="J157" s="356">
        <v>50</v>
      </c>
      <c r="K157" s="352"/>
    </row>
    <row r="158" ht="15" customHeight="1">
      <c r="B158" s="331"/>
      <c r="C158" s="356" t="s">
        <v>4775</v>
      </c>
      <c r="D158" s="308"/>
      <c r="E158" s="308"/>
      <c r="F158" s="357" t="s">
        <v>4756</v>
      </c>
      <c r="G158" s="308"/>
      <c r="H158" s="356" t="s">
        <v>4790</v>
      </c>
      <c r="I158" s="356" t="s">
        <v>4752</v>
      </c>
      <c r="J158" s="356">
        <v>50</v>
      </c>
      <c r="K158" s="352"/>
    </row>
    <row r="159" ht="15" customHeight="1">
      <c r="B159" s="331"/>
      <c r="C159" s="356" t="s">
        <v>216</v>
      </c>
      <c r="D159" s="308"/>
      <c r="E159" s="308"/>
      <c r="F159" s="357" t="s">
        <v>4750</v>
      </c>
      <c r="G159" s="308"/>
      <c r="H159" s="356" t="s">
        <v>4812</v>
      </c>
      <c r="I159" s="356" t="s">
        <v>4752</v>
      </c>
      <c r="J159" s="356" t="s">
        <v>4813</v>
      </c>
      <c r="K159" s="352"/>
    </row>
    <row r="160" ht="15" customHeight="1">
      <c r="B160" s="331"/>
      <c r="C160" s="356" t="s">
        <v>4814</v>
      </c>
      <c r="D160" s="308"/>
      <c r="E160" s="308"/>
      <c r="F160" s="357" t="s">
        <v>4750</v>
      </c>
      <c r="G160" s="308"/>
      <c r="H160" s="356" t="s">
        <v>4815</v>
      </c>
      <c r="I160" s="356" t="s">
        <v>4785</v>
      </c>
      <c r="J160" s="356"/>
      <c r="K160" s="352"/>
    </row>
    <row r="161" ht="15" customHeight="1">
      <c r="B161" s="358"/>
      <c r="C161" s="340"/>
      <c r="D161" s="340"/>
      <c r="E161" s="340"/>
      <c r="F161" s="340"/>
      <c r="G161" s="340"/>
      <c r="H161" s="340"/>
      <c r="I161" s="340"/>
      <c r="J161" s="340"/>
      <c r="K161" s="359"/>
    </row>
    <row r="162" ht="18.75" customHeight="1">
      <c r="B162" s="305"/>
      <c r="C162" s="308"/>
      <c r="D162" s="308"/>
      <c r="E162" s="308"/>
      <c r="F162" s="330"/>
      <c r="G162" s="308"/>
      <c r="H162" s="308"/>
      <c r="I162" s="308"/>
      <c r="J162" s="308"/>
      <c r="K162" s="305"/>
    </row>
    <row r="163" ht="18.75" customHeight="1"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</row>
    <row r="164" ht="7.5" customHeight="1">
      <c r="B164" s="295"/>
      <c r="C164" s="296"/>
      <c r="D164" s="296"/>
      <c r="E164" s="296"/>
      <c r="F164" s="296"/>
      <c r="G164" s="296"/>
      <c r="H164" s="296"/>
      <c r="I164" s="296"/>
      <c r="J164" s="296"/>
      <c r="K164" s="297"/>
    </row>
    <row r="165" ht="45" customHeight="1">
      <c r="B165" s="298"/>
      <c r="C165" s="299" t="s">
        <v>4816</v>
      </c>
      <c r="D165" s="299"/>
      <c r="E165" s="299"/>
      <c r="F165" s="299"/>
      <c r="G165" s="299"/>
      <c r="H165" s="299"/>
      <c r="I165" s="299"/>
      <c r="J165" s="299"/>
      <c r="K165" s="300"/>
    </row>
    <row r="166" ht="17.25" customHeight="1">
      <c r="B166" s="298"/>
      <c r="C166" s="323" t="s">
        <v>4744</v>
      </c>
      <c r="D166" s="323"/>
      <c r="E166" s="323"/>
      <c r="F166" s="323" t="s">
        <v>4745</v>
      </c>
      <c r="G166" s="360"/>
      <c r="H166" s="361" t="s">
        <v>54</v>
      </c>
      <c r="I166" s="361" t="s">
        <v>57</v>
      </c>
      <c r="J166" s="323" t="s">
        <v>4746</v>
      </c>
      <c r="K166" s="300"/>
    </row>
    <row r="167" ht="17.25" customHeight="1">
      <c r="B167" s="301"/>
      <c r="C167" s="325" t="s">
        <v>4747</v>
      </c>
      <c r="D167" s="325"/>
      <c r="E167" s="325"/>
      <c r="F167" s="326" t="s">
        <v>4748</v>
      </c>
      <c r="G167" s="362"/>
      <c r="H167" s="363"/>
      <c r="I167" s="363"/>
      <c r="J167" s="325" t="s">
        <v>4749</v>
      </c>
      <c r="K167" s="303"/>
    </row>
    <row r="168" ht="5.25" customHeight="1">
      <c r="B168" s="331"/>
      <c r="C168" s="328"/>
      <c r="D168" s="328"/>
      <c r="E168" s="328"/>
      <c r="F168" s="328"/>
      <c r="G168" s="329"/>
      <c r="H168" s="328"/>
      <c r="I168" s="328"/>
      <c r="J168" s="328"/>
      <c r="K168" s="352"/>
    </row>
    <row r="169" ht="15" customHeight="1">
      <c r="B169" s="331"/>
      <c r="C169" s="308" t="s">
        <v>4753</v>
      </c>
      <c r="D169" s="308"/>
      <c r="E169" s="308"/>
      <c r="F169" s="330" t="s">
        <v>4750</v>
      </c>
      <c r="G169" s="308"/>
      <c r="H169" s="308" t="s">
        <v>4790</v>
      </c>
      <c r="I169" s="308" t="s">
        <v>4752</v>
      </c>
      <c r="J169" s="308">
        <v>120</v>
      </c>
      <c r="K169" s="352"/>
    </row>
    <row r="170" ht="15" customHeight="1">
      <c r="B170" s="331"/>
      <c r="C170" s="308" t="s">
        <v>4799</v>
      </c>
      <c r="D170" s="308"/>
      <c r="E170" s="308"/>
      <c r="F170" s="330" t="s">
        <v>4750</v>
      </c>
      <c r="G170" s="308"/>
      <c r="H170" s="308" t="s">
        <v>4800</v>
      </c>
      <c r="I170" s="308" t="s">
        <v>4752</v>
      </c>
      <c r="J170" s="308" t="s">
        <v>4801</v>
      </c>
      <c r="K170" s="352"/>
    </row>
    <row r="171" ht="15" customHeight="1">
      <c r="B171" s="331"/>
      <c r="C171" s="308" t="s">
        <v>85</v>
      </c>
      <c r="D171" s="308"/>
      <c r="E171" s="308"/>
      <c r="F171" s="330" t="s">
        <v>4750</v>
      </c>
      <c r="G171" s="308"/>
      <c r="H171" s="308" t="s">
        <v>4817</v>
      </c>
      <c r="I171" s="308" t="s">
        <v>4752</v>
      </c>
      <c r="J171" s="308" t="s">
        <v>4801</v>
      </c>
      <c r="K171" s="352"/>
    </row>
    <row r="172" ht="15" customHeight="1">
      <c r="B172" s="331"/>
      <c r="C172" s="308" t="s">
        <v>4755</v>
      </c>
      <c r="D172" s="308"/>
      <c r="E172" s="308"/>
      <c r="F172" s="330" t="s">
        <v>4756</v>
      </c>
      <c r="G172" s="308"/>
      <c r="H172" s="308" t="s">
        <v>4817</v>
      </c>
      <c r="I172" s="308" t="s">
        <v>4752</v>
      </c>
      <c r="J172" s="308">
        <v>50</v>
      </c>
      <c r="K172" s="352"/>
    </row>
    <row r="173" ht="15" customHeight="1">
      <c r="B173" s="331"/>
      <c r="C173" s="308" t="s">
        <v>4758</v>
      </c>
      <c r="D173" s="308"/>
      <c r="E173" s="308"/>
      <c r="F173" s="330" t="s">
        <v>4750</v>
      </c>
      <c r="G173" s="308"/>
      <c r="H173" s="308" t="s">
        <v>4817</v>
      </c>
      <c r="I173" s="308" t="s">
        <v>4760</v>
      </c>
      <c r="J173" s="308"/>
      <c r="K173" s="352"/>
    </row>
    <row r="174" ht="15" customHeight="1">
      <c r="B174" s="331"/>
      <c r="C174" s="308" t="s">
        <v>4769</v>
      </c>
      <c r="D174" s="308"/>
      <c r="E174" s="308"/>
      <c r="F174" s="330" t="s">
        <v>4756</v>
      </c>
      <c r="G174" s="308"/>
      <c r="H174" s="308" t="s">
        <v>4817</v>
      </c>
      <c r="I174" s="308" t="s">
        <v>4752</v>
      </c>
      <c r="J174" s="308">
        <v>50</v>
      </c>
      <c r="K174" s="352"/>
    </row>
    <row r="175" ht="15" customHeight="1">
      <c r="B175" s="331"/>
      <c r="C175" s="308" t="s">
        <v>4777</v>
      </c>
      <c r="D175" s="308"/>
      <c r="E175" s="308"/>
      <c r="F175" s="330" t="s">
        <v>4756</v>
      </c>
      <c r="G175" s="308"/>
      <c r="H175" s="308" t="s">
        <v>4817</v>
      </c>
      <c r="I175" s="308" t="s">
        <v>4752</v>
      </c>
      <c r="J175" s="308">
        <v>50</v>
      </c>
      <c r="K175" s="352"/>
    </row>
    <row r="176" ht="15" customHeight="1">
      <c r="B176" s="331"/>
      <c r="C176" s="308" t="s">
        <v>4775</v>
      </c>
      <c r="D176" s="308"/>
      <c r="E176" s="308"/>
      <c r="F176" s="330" t="s">
        <v>4756</v>
      </c>
      <c r="G176" s="308"/>
      <c r="H176" s="308" t="s">
        <v>4817</v>
      </c>
      <c r="I176" s="308" t="s">
        <v>4752</v>
      </c>
      <c r="J176" s="308">
        <v>50</v>
      </c>
      <c r="K176" s="352"/>
    </row>
    <row r="177" ht="15" customHeight="1">
      <c r="B177" s="331"/>
      <c r="C177" s="308" t="s">
        <v>222</v>
      </c>
      <c r="D177" s="308"/>
      <c r="E177" s="308"/>
      <c r="F177" s="330" t="s">
        <v>4750</v>
      </c>
      <c r="G177" s="308"/>
      <c r="H177" s="308" t="s">
        <v>4818</v>
      </c>
      <c r="I177" s="308" t="s">
        <v>4819</v>
      </c>
      <c r="J177" s="308"/>
      <c r="K177" s="352"/>
    </row>
    <row r="178" ht="15" customHeight="1">
      <c r="B178" s="331"/>
      <c r="C178" s="308" t="s">
        <v>57</v>
      </c>
      <c r="D178" s="308"/>
      <c r="E178" s="308"/>
      <c r="F178" s="330" t="s">
        <v>4750</v>
      </c>
      <c r="G178" s="308"/>
      <c r="H178" s="308" t="s">
        <v>4820</v>
      </c>
      <c r="I178" s="308" t="s">
        <v>4821</v>
      </c>
      <c r="J178" s="308">
        <v>1</v>
      </c>
      <c r="K178" s="352"/>
    </row>
    <row r="179" ht="15" customHeight="1">
      <c r="B179" s="331"/>
      <c r="C179" s="308" t="s">
        <v>53</v>
      </c>
      <c r="D179" s="308"/>
      <c r="E179" s="308"/>
      <c r="F179" s="330" t="s">
        <v>4750</v>
      </c>
      <c r="G179" s="308"/>
      <c r="H179" s="308" t="s">
        <v>4822</v>
      </c>
      <c r="I179" s="308" t="s">
        <v>4752</v>
      </c>
      <c r="J179" s="308">
        <v>20</v>
      </c>
      <c r="K179" s="352"/>
    </row>
    <row r="180" ht="15" customHeight="1">
      <c r="B180" s="331"/>
      <c r="C180" s="308" t="s">
        <v>54</v>
      </c>
      <c r="D180" s="308"/>
      <c r="E180" s="308"/>
      <c r="F180" s="330" t="s">
        <v>4750</v>
      </c>
      <c r="G180" s="308"/>
      <c r="H180" s="308" t="s">
        <v>4823</v>
      </c>
      <c r="I180" s="308" t="s">
        <v>4752</v>
      </c>
      <c r="J180" s="308">
        <v>255</v>
      </c>
      <c r="K180" s="352"/>
    </row>
    <row r="181" ht="15" customHeight="1">
      <c r="B181" s="331"/>
      <c r="C181" s="308" t="s">
        <v>223</v>
      </c>
      <c r="D181" s="308"/>
      <c r="E181" s="308"/>
      <c r="F181" s="330" t="s">
        <v>4750</v>
      </c>
      <c r="G181" s="308"/>
      <c r="H181" s="308" t="s">
        <v>4714</v>
      </c>
      <c r="I181" s="308" t="s">
        <v>4752</v>
      </c>
      <c r="J181" s="308">
        <v>10</v>
      </c>
      <c r="K181" s="352"/>
    </row>
    <row r="182" ht="15" customHeight="1">
      <c r="B182" s="331"/>
      <c r="C182" s="308" t="s">
        <v>224</v>
      </c>
      <c r="D182" s="308"/>
      <c r="E182" s="308"/>
      <c r="F182" s="330" t="s">
        <v>4750</v>
      </c>
      <c r="G182" s="308"/>
      <c r="H182" s="308" t="s">
        <v>4824</v>
      </c>
      <c r="I182" s="308" t="s">
        <v>4785</v>
      </c>
      <c r="J182" s="308"/>
      <c r="K182" s="352"/>
    </row>
    <row r="183" ht="15" customHeight="1">
      <c r="B183" s="331"/>
      <c r="C183" s="308" t="s">
        <v>4825</v>
      </c>
      <c r="D183" s="308"/>
      <c r="E183" s="308"/>
      <c r="F183" s="330" t="s">
        <v>4750</v>
      </c>
      <c r="G183" s="308"/>
      <c r="H183" s="308" t="s">
        <v>4826</v>
      </c>
      <c r="I183" s="308" t="s">
        <v>4785</v>
      </c>
      <c r="J183" s="308"/>
      <c r="K183" s="352"/>
    </row>
    <row r="184" ht="15" customHeight="1">
      <c r="B184" s="331"/>
      <c r="C184" s="308" t="s">
        <v>4814</v>
      </c>
      <c r="D184" s="308"/>
      <c r="E184" s="308"/>
      <c r="F184" s="330" t="s">
        <v>4750</v>
      </c>
      <c r="G184" s="308"/>
      <c r="H184" s="308" t="s">
        <v>4827</v>
      </c>
      <c r="I184" s="308" t="s">
        <v>4785</v>
      </c>
      <c r="J184" s="308"/>
      <c r="K184" s="352"/>
    </row>
    <row r="185" ht="15" customHeight="1">
      <c r="B185" s="331"/>
      <c r="C185" s="308" t="s">
        <v>226</v>
      </c>
      <c r="D185" s="308"/>
      <c r="E185" s="308"/>
      <c r="F185" s="330" t="s">
        <v>4756</v>
      </c>
      <c r="G185" s="308"/>
      <c r="H185" s="308" t="s">
        <v>4828</v>
      </c>
      <c r="I185" s="308" t="s">
        <v>4752</v>
      </c>
      <c r="J185" s="308">
        <v>50</v>
      </c>
      <c r="K185" s="352"/>
    </row>
    <row r="186" ht="15" customHeight="1">
      <c r="B186" s="331"/>
      <c r="C186" s="308" t="s">
        <v>4829</v>
      </c>
      <c r="D186" s="308"/>
      <c r="E186" s="308"/>
      <c r="F186" s="330" t="s">
        <v>4756</v>
      </c>
      <c r="G186" s="308"/>
      <c r="H186" s="308" t="s">
        <v>4830</v>
      </c>
      <c r="I186" s="308" t="s">
        <v>4831</v>
      </c>
      <c r="J186" s="308"/>
      <c r="K186" s="352"/>
    </row>
    <row r="187" ht="15" customHeight="1">
      <c r="B187" s="331"/>
      <c r="C187" s="308" t="s">
        <v>4832</v>
      </c>
      <c r="D187" s="308"/>
      <c r="E187" s="308"/>
      <c r="F187" s="330" t="s">
        <v>4756</v>
      </c>
      <c r="G187" s="308"/>
      <c r="H187" s="308" t="s">
        <v>4833</v>
      </c>
      <c r="I187" s="308" t="s">
        <v>4831</v>
      </c>
      <c r="J187" s="308"/>
      <c r="K187" s="352"/>
    </row>
    <row r="188" ht="15" customHeight="1">
      <c r="B188" s="331"/>
      <c r="C188" s="308" t="s">
        <v>4834</v>
      </c>
      <c r="D188" s="308"/>
      <c r="E188" s="308"/>
      <c r="F188" s="330" t="s">
        <v>4756</v>
      </c>
      <c r="G188" s="308"/>
      <c r="H188" s="308" t="s">
        <v>4835</v>
      </c>
      <c r="I188" s="308" t="s">
        <v>4831</v>
      </c>
      <c r="J188" s="308"/>
      <c r="K188" s="352"/>
    </row>
    <row r="189" ht="15" customHeight="1">
      <c r="B189" s="331"/>
      <c r="C189" s="364" t="s">
        <v>4836</v>
      </c>
      <c r="D189" s="308"/>
      <c r="E189" s="308"/>
      <c r="F189" s="330" t="s">
        <v>4756</v>
      </c>
      <c r="G189" s="308"/>
      <c r="H189" s="308" t="s">
        <v>4837</v>
      </c>
      <c r="I189" s="308" t="s">
        <v>4838</v>
      </c>
      <c r="J189" s="365" t="s">
        <v>4839</v>
      </c>
      <c r="K189" s="352"/>
    </row>
    <row r="190" ht="15" customHeight="1">
      <c r="B190" s="331"/>
      <c r="C190" s="315" t="s">
        <v>42</v>
      </c>
      <c r="D190" s="308"/>
      <c r="E190" s="308"/>
      <c r="F190" s="330" t="s">
        <v>4750</v>
      </c>
      <c r="G190" s="308"/>
      <c r="H190" s="305" t="s">
        <v>4840</v>
      </c>
      <c r="I190" s="308" t="s">
        <v>4841</v>
      </c>
      <c r="J190" s="308"/>
      <c r="K190" s="352"/>
    </row>
    <row r="191" ht="15" customHeight="1">
      <c r="B191" s="331"/>
      <c r="C191" s="315" t="s">
        <v>4842</v>
      </c>
      <c r="D191" s="308"/>
      <c r="E191" s="308"/>
      <c r="F191" s="330" t="s">
        <v>4750</v>
      </c>
      <c r="G191" s="308"/>
      <c r="H191" s="308" t="s">
        <v>4843</v>
      </c>
      <c r="I191" s="308" t="s">
        <v>4785</v>
      </c>
      <c r="J191" s="308"/>
      <c r="K191" s="352"/>
    </row>
    <row r="192" ht="15" customHeight="1">
      <c r="B192" s="331"/>
      <c r="C192" s="315" t="s">
        <v>4844</v>
      </c>
      <c r="D192" s="308"/>
      <c r="E192" s="308"/>
      <c r="F192" s="330" t="s">
        <v>4750</v>
      </c>
      <c r="G192" s="308"/>
      <c r="H192" s="308" t="s">
        <v>4845</v>
      </c>
      <c r="I192" s="308" t="s">
        <v>4785</v>
      </c>
      <c r="J192" s="308"/>
      <c r="K192" s="352"/>
    </row>
    <row r="193" ht="15" customHeight="1">
      <c r="B193" s="331"/>
      <c r="C193" s="315" t="s">
        <v>4846</v>
      </c>
      <c r="D193" s="308"/>
      <c r="E193" s="308"/>
      <c r="F193" s="330" t="s">
        <v>4756</v>
      </c>
      <c r="G193" s="308"/>
      <c r="H193" s="308" t="s">
        <v>4847</v>
      </c>
      <c r="I193" s="308" t="s">
        <v>4785</v>
      </c>
      <c r="J193" s="308"/>
      <c r="K193" s="352"/>
    </row>
    <row r="194" ht="15" customHeight="1">
      <c r="B194" s="358"/>
      <c r="C194" s="366"/>
      <c r="D194" s="340"/>
      <c r="E194" s="340"/>
      <c r="F194" s="340"/>
      <c r="G194" s="340"/>
      <c r="H194" s="340"/>
      <c r="I194" s="340"/>
      <c r="J194" s="340"/>
      <c r="K194" s="359"/>
    </row>
    <row r="195" ht="18.75" customHeight="1">
      <c r="B195" s="305"/>
      <c r="C195" s="308"/>
      <c r="D195" s="308"/>
      <c r="E195" s="308"/>
      <c r="F195" s="330"/>
      <c r="G195" s="308"/>
      <c r="H195" s="308"/>
      <c r="I195" s="308"/>
      <c r="J195" s="308"/>
      <c r="K195" s="305"/>
    </row>
    <row r="196" ht="18.75" customHeight="1">
      <c r="B196" s="305"/>
      <c r="C196" s="308"/>
      <c r="D196" s="308"/>
      <c r="E196" s="308"/>
      <c r="F196" s="330"/>
      <c r="G196" s="308"/>
      <c r="H196" s="308"/>
      <c r="I196" s="308"/>
      <c r="J196" s="308"/>
      <c r="K196" s="305"/>
    </row>
    <row r="197" ht="18.75" customHeight="1"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</row>
    <row r="198" ht="13.5">
      <c r="B198" s="295"/>
      <c r="C198" s="296"/>
      <c r="D198" s="296"/>
      <c r="E198" s="296"/>
      <c r="F198" s="296"/>
      <c r="G198" s="296"/>
      <c r="H198" s="296"/>
      <c r="I198" s="296"/>
      <c r="J198" s="296"/>
      <c r="K198" s="297"/>
    </row>
    <row r="199" ht="21">
      <c r="B199" s="298"/>
      <c r="C199" s="299" t="s">
        <v>4848</v>
      </c>
      <c r="D199" s="299"/>
      <c r="E199" s="299"/>
      <c r="F199" s="299"/>
      <c r="G199" s="299"/>
      <c r="H199" s="299"/>
      <c r="I199" s="299"/>
      <c r="J199" s="299"/>
      <c r="K199" s="300"/>
    </row>
    <row r="200" ht="25.5" customHeight="1">
      <c r="B200" s="298"/>
      <c r="C200" s="367" t="s">
        <v>4849</v>
      </c>
      <c r="D200" s="367"/>
      <c r="E200" s="367"/>
      <c r="F200" s="367" t="s">
        <v>4850</v>
      </c>
      <c r="G200" s="368"/>
      <c r="H200" s="367" t="s">
        <v>4851</v>
      </c>
      <c r="I200" s="367"/>
      <c r="J200" s="367"/>
      <c r="K200" s="300"/>
    </row>
    <row r="201" ht="5.25" customHeight="1">
      <c r="B201" s="331"/>
      <c r="C201" s="328"/>
      <c r="D201" s="328"/>
      <c r="E201" s="328"/>
      <c r="F201" s="328"/>
      <c r="G201" s="308"/>
      <c r="H201" s="328"/>
      <c r="I201" s="328"/>
      <c r="J201" s="328"/>
      <c r="K201" s="352"/>
    </row>
    <row r="202" ht="15" customHeight="1">
      <c r="B202" s="331"/>
      <c r="C202" s="308" t="s">
        <v>4841</v>
      </c>
      <c r="D202" s="308"/>
      <c r="E202" s="308"/>
      <c r="F202" s="330" t="s">
        <v>43</v>
      </c>
      <c r="G202" s="308"/>
      <c r="H202" s="308" t="s">
        <v>4852</v>
      </c>
      <c r="I202" s="308"/>
      <c r="J202" s="308"/>
      <c r="K202" s="352"/>
    </row>
    <row r="203" ht="15" customHeight="1">
      <c r="B203" s="331"/>
      <c r="C203" s="337"/>
      <c r="D203" s="308"/>
      <c r="E203" s="308"/>
      <c r="F203" s="330" t="s">
        <v>44</v>
      </c>
      <c r="G203" s="308"/>
      <c r="H203" s="308" t="s">
        <v>4853</v>
      </c>
      <c r="I203" s="308"/>
      <c r="J203" s="308"/>
      <c r="K203" s="352"/>
    </row>
    <row r="204" ht="15" customHeight="1">
      <c r="B204" s="331"/>
      <c r="C204" s="337"/>
      <c r="D204" s="308"/>
      <c r="E204" s="308"/>
      <c r="F204" s="330" t="s">
        <v>47</v>
      </c>
      <c r="G204" s="308"/>
      <c r="H204" s="308" t="s">
        <v>4854</v>
      </c>
      <c r="I204" s="308"/>
      <c r="J204" s="308"/>
      <c r="K204" s="352"/>
    </row>
    <row r="205" ht="15" customHeight="1">
      <c r="B205" s="331"/>
      <c r="C205" s="308"/>
      <c r="D205" s="308"/>
      <c r="E205" s="308"/>
      <c r="F205" s="330" t="s">
        <v>45</v>
      </c>
      <c r="G205" s="308"/>
      <c r="H205" s="308" t="s">
        <v>4855</v>
      </c>
      <c r="I205" s="308"/>
      <c r="J205" s="308"/>
      <c r="K205" s="352"/>
    </row>
    <row r="206" ht="15" customHeight="1">
      <c r="B206" s="331"/>
      <c r="C206" s="308"/>
      <c r="D206" s="308"/>
      <c r="E206" s="308"/>
      <c r="F206" s="330" t="s">
        <v>46</v>
      </c>
      <c r="G206" s="308"/>
      <c r="H206" s="308" t="s">
        <v>4856</v>
      </c>
      <c r="I206" s="308"/>
      <c r="J206" s="308"/>
      <c r="K206" s="352"/>
    </row>
    <row r="207" ht="15" customHeight="1">
      <c r="B207" s="331"/>
      <c r="C207" s="308"/>
      <c r="D207" s="308"/>
      <c r="E207" s="308"/>
      <c r="F207" s="330"/>
      <c r="G207" s="308"/>
      <c r="H207" s="308"/>
      <c r="I207" s="308"/>
      <c r="J207" s="308"/>
      <c r="K207" s="352"/>
    </row>
    <row r="208" ht="15" customHeight="1">
      <c r="B208" s="331"/>
      <c r="C208" s="308" t="s">
        <v>4797</v>
      </c>
      <c r="D208" s="308"/>
      <c r="E208" s="308"/>
      <c r="F208" s="330" t="s">
        <v>78</v>
      </c>
      <c r="G208" s="308"/>
      <c r="H208" s="308" t="s">
        <v>4857</v>
      </c>
      <c r="I208" s="308"/>
      <c r="J208" s="308"/>
      <c r="K208" s="352"/>
    </row>
    <row r="209" ht="15" customHeight="1">
      <c r="B209" s="331"/>
      <c r="C209" s="337"/>
      <c r="D209" s="308"/>
      <c r="E209" s="308"/>
      <c r="F209" s="330" t="s">
        <v>4697</v>
      </c>
      <c r="G209" s="308"/>
      <c r="H209" s="308" t="s">
        <v>4698</v>
      </c>
      <c r="I209" s="308"/>
      <c r="J209" s="308"/>
      <c r="K209" s="352"/>
    </row>
    <row r="210" ht="15" customHeight="1">
      <c r="B210" s="331"/>
      <c r="C210" s="308"/>
      <c r="D210" s="308"/>
      <c r="E210" s="308"/>
      <c r="F210" s="330" t="s">
        <v>4695</v>
      </c>
      <c r="G210" s="308"/>
      <c r="H210" s="308" t="s">
        <v>4858</v>
      </c>
      <c r="I210" s="308"/>
      <c r="J210" s="308"/>
      <c r="K210" s="352"/>
    </row>
    <row r="211" ht="15" customHeight="1">
      <c r="B211" s="369"/>
      <c r="C211" s="337"/>
      <c r="D211" s="337"/>
      <c r="E211" s="337"/>
      <c r="F211" s="330" t="s">
        <v>207</v>
      </c>
      <c r="G211" s="315"/>
      <c r="H211" s="356" t="s">
        <v>208</v>
      </c>
      <c r="I211" s="356"/>
      <c r="J211" s="356"/>
      <c r="K211" s="370"/>
    </row>
    <row r="212" ht="15" customHeight="1">
      <c r="B212" s="369"/>
      <c r="C212" s="337"/>
      <c r="D212" s="337"/>
      <c r="E212" s="337"/>
      <c r="F212" s="330" t="s">
        <v>806</v>
      </c>
      <c r="G212" s="315"/>
      <c r="H212" s="356" t="s">
        <v>4859</v>
      </c>
      <c r="I212" s="356"/>
      <c r="J212" s="356"/>
      <c r="K212" s="370"/>
    </row>
    <row r="213" ht="15" customHeight="1">
      <c r="B213" s="369"/>
      <c r="C213" s="337"/>
      <c r="D213" s="337"/>
      <c r="E213" s="337"/>
      <c r="F213" s="371"/>
      <c r="G213" s="315"/>
      <c r="H213" s="372"/>
      <c r="I213" s="372"/>
      <c r="J213" s="372"/>
      <c r="K213" s="370"/>
    </row>
    <row r="214" ht="15" customHeight="1">
      <c r="B214" s="369"/>
      <c r="C214" s="308" t="s">
        <v>4821</v>
      </c>
      <c r="D214" s="337"/>
      <c r="E214" s="337"/>
      <c r="F214" s="330">
        <v>1</v>
      </c>
      <c r="G214" s="315"/>
      <c r="H214" s="356" t="s">
        <v>4860</v>
      </c>
      <c r="I214" s="356"/>
      <c r="J214" s="356"/>
      <c r="K214" s="370"/>
    </row>
    <row r="215" ht="15" customHeight="1">
      <c r="B215" s="369"/>
      <c r="C215" s="337"/>
      <c r="D215" s="337"/>
      <c r="E215" s="337"/>
      <c r="F215" s="330">
        <v>2</v>
      </c>
      <c r="G215" s="315"/>
      <c r="H215" s="356" t="s">
        <v>4861</v>
      </c>
      <c r="I215" s="356"/>
      <c r="J215" s="356"/>
      <c r="K215" s="370"/>
    </row>
    <row r="216" ht="15" customHeight="1">
      <c r="B216" s="369"/>
      <c r="C216" s="337"/>
      <c r="D216" s="337"/>
      <c r="E216" s="337"/>
      <c r="F216" s="330">
        <v>3</v>
      </c>
      <c r="G216" s="315"/>
      <c r="H216" s="356" t="s">
        <v>4862</v>
      </c>
      <c r="I216" s="356"/>
      <c r="J216" s="356"/>
      <c r="K216" s="370"/>
    </row>
    <row r="217" ht="15" customHeight="1">
      <c r="B217" s="369"/>
      <c r="C217" s="337"/>
      <c r="D217" s="337"/>
      <c r="E217" s="337"/>
      <c r="F217" s="330">
        <v>4</v>
      </c>
      <c r="G217" s="315"/>
      <c r="H217" s="356" t="s">
        <v>4863</v>
      </c>
      <c r="I217" s="356"/>
      <c r="J217" s="356"/>
      <c r="K217" s="370"/>
    </row>
    <row r="218" ht="12.75" customHeight="1">
      <c r="B218" s="373"/>
      <c r="C218" s="374"/>
      <c r="D218" s="374"/>
      <c r="E218" s="374"/>
      <c r="F218" s="374"/>
      <c r="G218" s="374"/>
      <c r="H218" s="374"/>
      <c r="I218" s="374"/>
      <c r="J218" s="374"/>
      <c r="K218" s="375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 s="1" customFormat="1" ht="12" customHeight="1">
      <c r="B8" s="44"/>
      <c r="D8" s="142" t="s">
        <v>211</v>
      </c>
      <c r="I8" s="144"/>
      <c r="L8" s="44"/>
    </row>
    <row r="9" s="1" customFormat="1" ht="36.96" customHeight="1">
      <c r="B9" s="44"/>
      <c r="E9" s="145" t="s">
        <v>336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28. 1. 2019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19</v>
      </c>
      <c r="L14" s="44"/>
    </row>
    <row r="15" s="1" customFormat="1" ht="18" customHeight="1">
      <c r="B15" s="44"/>
      <c r="E15" s="18" t="s">
        <v>27</v>
      </c>
      <c r="I15" s="146" t="s">
        <v>28</v>
      </c>
      <c r="J15" s="18" t="s">
        <v>19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29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31</v>
      </c>
      <c r="I20" s="146" t="s">
        <v>26</v>
      </c>
      <c r="J20" s="18" t="s">
        <v>19</v>
      </c>
      <c r="L20" s="44"/>
    </row>
    <row r="21" s="1" customFormat="1" ht="18" customHeight="1">
      <c r="B21" s="44"/>
      <c r="E21" s="18" t="s">
        <v>32</v>
      </c>
      <c r="I21" s="146" t="s">
        <v>28</v>
      </c>
      <c r="J21" s="18" t="s">
        <v>19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34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28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36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38</v>
      </c>
      <c r="I30" s="144"/>
      <c r="J30" s="153">
        <f>ROUND(J87,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40</v>
      </c>
      <c r="I32" s="155" t="s">
        <v>39</v>
      </c>
      <c r="J32" s="154" t="s">
        <v>41</v>
      </c>
      <c r="L32" s="44"/>
    </row>
    <row r="33" s="1" customFormat="1" ht="14.4" customHeight="1">
      <c r="B33" s="44"/>
      <c r="D33" s="142" t="s">
        <v>42</v>
      </c>
      <c r="E33" s="142" t="s">
        <v>43</v>
      </c>
      <c r="F33" s="156">
        <f>ROUND((SUM(BE87:BE326)),  2)</f>
        <v>0</v>
      </c>
      <c r="I33" s="157">
        <v>0.20999999999999999</v>
      </c>
      <c r="J33" s="156">
        <f>ROUND(((SUM(BE87:BE326))*I33),  2)</f>
        <v>0</v>
      </c>
      <c r="L33" s="44"/>
    </row>
    <row r="34" s="1" customFormat="1" ht="14.4" customHeight="1">
      <c r="B34" s="44"/>
      <c r="E34" s="142" t="s">
        <v>44</v>
      </c>
      <c r="F34" s="156">
        <f>ROUND((SUM(BF87:BF326)),  2)</f>
        <v>0</v>
      </c>
      <c r="I34" s="157">
        <v>0.14999999999999999</v>
      </c>
      <c r="J34" s="156">
        <f>ROUND(((SUM(BF87:BF326))*I34),  2)</f>
        <v>0</v>
      </c>
      <c r="L34" s="44"/>
    </row>
    <row r="35" hidden="1" s="1" customFormat="1" ht="14.4" customHeight="1">
      <c r="B35" s="44"/>
      <c r="E35" s="142" t="s">
        <v>45</v>
      </c>
      <c r="F35" s="156">
        <f>ROUND((SUM(BG87:BG326)),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46</v>
      </c>
      <c r="F36" s="156">
        <f>ROUND((SUM(BH87:BH326)),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47</v>
      </c>
      <c r="F37" s="156">
        <f>ROUND((SUM(BI87:BI326)),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48</v>
      </c>
      <c r="E39" s="160"/>
      <c r="F39" s="160"/>
      <c r="G39" s="161" t="s">
        <v>49</v>
      </c>
      <c r="H39" s="162" t="s">
        <v>50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215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Horoměřická S 071 - most, Praha 6, č. akce 999615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211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02 - Demolice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ul. Horoměřická / Pod Habrovkou</v>
      </c>
      <c r="G52" s="40"/>
      <c r="H52" s="40"/>
      <c r="I52" s="146" t="s">
        <v>23</v>
      </c>
      <c r="J52" s="68" t="str">
        <f>IF(J12="","",J12)</f>
        <v>28. 1. 2019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TSK hl.m. Prahy, a.s.</v>
      </c>
      <c r="G54" s="40"/>
      <c r="H54" s="40"/>
      <c r="I54" s="146" t="s">
        <v>31</v>
      </c>
      <c r="J54" s="37" t="str">
        <f>E21</f>
        <v>AGA Letiště, spol. s r.o.</v>
      </c>
      <c r="K54" s="40"/>
      <c r="L54" s="44"/>
    </row>
    <row r="55" s="1" customFormat="1" ht="13.6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46" t="s">
        <v>34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216</v>
      </c>
      <c r="D57" s="174"/>
      <c r="E57" s="174"/>
      <c r="F57" s="174"/>
      <c r="G57" s="174"/>
      <c r="H57" s="174"/>
      <c r="I57" s="175"/>
      <c r="J57" s="176" t="s">
        <v>217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70</v>
      </c>
      <c r="D59" s="40"/>
      <c r="E59" s="40"/>
      <c r="F59" s="40"/>
      <c r="G59" s="40"/>
      <c r="H59" s="40"/>
      <c r="I59" s="144"/>
      <c r="J59" s="98">
        <f>J87</f>
        <v>0</v>
      </c>
      <c r="K59" s="40"/>
      <c r="L59" s="44"/>
      <c r="AU59" s="18" t="s">
        <v>218</v>
      </c>
    </row>
    <row r="60" s="8" customFormat="1" ht="24.96" customHeight="1">
      <c r="B60" s="178"/>
      <c r="C60" s="179"/>
      <c r="D60" s="180" t="s">
        <v>219</v>
      </c>
      <c r="E60" s="181"/>
      <c r="F60" s="181"/>
      <c r="G60" s="181"/>
      <c r="H60" s="181"/>
      <c r="I60" s="182"/>
      <c r="J60" s="183">
        <f>J88</f>
        <v>0</v>
      </c>
      <c r="K60" s="179"/>
      <c r="L60" s="184"/>
    </row>
    <row r="61" s="9" customFormat="1" ht="19.92" customHeight="1">
      <c r="B61" s="185"/>
      <c r="C61" s="122"/>
      <c r="D61" s="186" t="s">
        <v>220</v>
      </c>
      <c r="E61" s="187"/>
      <c r="F61" s="187"/>
      <c r="G61" s="187"/>
      <c r="H61" s="187"/>
      <c r="I61" s="188"/>
      <c r="J61" s="189">
        <f>J89</f>
        <v>0</v>
      </c>
      <c r="K61" s="122"/>
      <c r="L61" s="190"/>
    </row>
    <row r="62" s="9" customFormat="1" ht="19.92" customHeight="1">
      <c r="B62" s="185"/>
      <c r="C62" s="122"/>
      <c r="D62" s="186" t="s">
        <v>337</v>
      </c>
      <c r="E62" s="187"/>
      <c r="F62" s="187"/>
      <c r="G62" s="187"/>
      <c r="H62" s="187"/>
      <c r="I62" s="188"/>
      <c r="J62" s="189">
        <f>J155</f>
        <v>0</v>
      </c>
      <c r="K62" s="122"/>
      <c r="L62" s="190"/>
    </row>
    <row r="63" s="9" customFormat="1" ht="19.92" customHeight="1">
      <c r="B63" s="185"/>
      <c r="C63" s="122"/>
      <c r="D63" s="186" t="s">
        <v>338</v>
      </c>
      <c r="E63" s="187"/>
      <c r="F63" s="187"/>
      <c r="G63" s="187"/>
      <c r="H63" s="187"/>
      <c r="I63" s="188"/>
      <c r="J63" s="189">
        <f>J159</f>
        <v>0</v>
      </c>
      <c r="K63" s="122"/>
      <c r="L63" s="190"/>
    </row>
    <row r="64" s="9" customFormat="1" ht="19.92" customHeight="1">
      <c r="B64" s="185"/>
      <c r="C64" s="122"/>
      <c r="D64" s="186" t="s">
        <v>339</v>
      </c>
      <c r="E64" s="187"/>
      <c r="F64" s="187"/>
      <c r="G64" s="187"/>
      <c r="H64" s="187"/>
      <c r="I64" s="188"/>
      <c r="J64" s="189">
        <f>J237</f>
        <v>0</v>
      </c>
      <c r="K64" s="122"/>
      <c r="L64" s="190"/>
    </row>
    <row r="65" s="9" customFormat="1" ht="19.92" customHeight="1">
      <c r="B65" s="185"/>
      <c r="C65" s="122"/>
      <c r="D65" s="186" t="s">
        <v>261</v>
      </c>
      <c r="E65" s="187"/>
      <c r="F65" s="187"/>
      <c r="G65" s="187"/>
      <c r="H65" s="187"/>
      <c r="I65" s="188"/>
      <c r="J65" s="189">
        <f>J318</f>
        <v>0</v>
      </c>
      <c r="K65" s="122"/>
      <c r="L65" s="190"/>
    </row>
    <row r="66" s="8" customFormat="1" ht="24.96" customHeight="1">
      <c r="B66" s="178"/>
      <c r="C66" s="179"/>
      <c r="D66" s="180" t="s">
        <v>340</v>
      </c>
      <c r="E66" s="181"/>
      <c r="F66" s="181"/>
      <c r="G66" s="181"/>
      <c r="H66" s="181"/>
      <c r="I66" s="182"/>
      <c r="J66" s="183">
        <f>J321</f>
        <v>0</v>
      </c>
      <c r="K66" s="179"/>
      <c r="L66" s="184"/>
    </row>
    <row r="67" s="9" customFormat="1" ht="19.92" customHeight="1">
      <c r="B67" s="185"/>
      <c r="C67" s="122"/>
      <c r="D67" s="186" t="s">
        <v>341</v>
      </c>
      <c r="E67" s="187"/>
      <c r="F67" s="187"/>
      <c r="G67" s="187"/>
      <c r="H67" s="187"/>
      <c r="I67" s="188"/>
      <c r="J67" s="189">
        <f>J322</f>
        <v>0</v>
      </c>
      <c r="K67" s="122"/>
      <c r="L67" s="190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s="1" customFormat="1" ht="12" customHeight="1">
      <c r="B78" s="39"/>
      <c r="C78" s="33" t="s">
        <v>211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E9</f>
        <v>SO 02 - Demolice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F12</f>
        <v>ul. Horoměřická / Pod Habrovkou</v>
      </c>
      <c r="G81" s="40"/>
      <c r="H81" s="40"/>
      <c r="I81" s="146" t="s">
        <v>23</v>
      </c>
      <c r="J81" s="68" t="str">
        <f>IF(J12="","",J12)</f>
        <v>28. 1. 2019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E15</f>
        <v>TSK hl.m. Prahy, a.s.</v>
      </c>
      <c r="G83" s="40"/>
      <c r="H83" s="40"/>
      <c r="I83" s="146" t="s">
        <v>31</v>
      </c>
      <c r="J83" s="37" t="str">
        <f>E21</f>
        <v>AGA Letiště, spol. s r.o.</v>
      </c>
      <c r="K83" s="40"/>
      <c r="L83" s="44"/>
    </row>
    <row r="84" s="1" customFormat="1" ht="13.65" customHeight="1">
      <c r="B84" s="39"/>
      <c r="C84" s="33" t="s">
        <v>29</v>
      </c>
      <c r="D84" s="40"/>
      <c r="E84" s="40"/>
      <c r="F84" s="28" t="str">
        <f>IF(E18="","",E18)</f>
        <v>Vyplň údaj</v>
      </c>
      <c r="G84" s="40"/>
      <c r="H84" s="40"/>
      <c r="I84" s="146" t="s">
        <v>34</v>
      </c>
      <c r="J84" s="37" t="str">
        <f>E24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222</v>
      </c>
      <c r="D86" s="193" t="s">
        <v>57</v>
      </c>
      <c r="E86" s="193" t="s">
        <v>53</v>
      </c>
      <c r="F86" s="193" t="s">
        <v>54</v>
      </c>
      <c r="G86" s="193" t="s">
        <v>223</v>
      </c>
      <c r="H86" s="193" t="s">
        <v>224</v>
      </c>
      <c r="I86" s="194" t="s">
        <v>225</v>
      </c>
      <c r="J86" s="193" t="s">
        <v>217</v>
      </c>
      <c r="K86" s="195" t="s">
        <v>226</v>
      </c>
      <c r="L86" s="196"/>
      <c r="M86" s="88" t="s">
        <v>19</v>
      </c>
      <c r="N86" s="89" t="s">
        <v>42</v>
      </c>
      <c r="O86" s="89" t="s">
        <v>227</v>
      </c>
      <c r="P86" s="89" t="s">
        <v>228</v>
      </c>
      <c r="Q86" s="89" t="s">
        <v>229</v>
      </c>
      <c r="R86" s="89" t="s">
        <v>230</v>
      </c>
      <c r="S86" s="89" t="s">
        <v>231</v>
      </c>
      <c r="T86" s="90" t="s">
        <v>232</v>
      </c>
    </row>
    <row r="87" s="1" customFormat="1" ht="22.8" customHeight="1">
      <c r="B87" s="39"/>
      <c r="C87" s="95" t="s">
        <v>233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P88+P321</f>
        <v>0</v>
      </c>
      <c r="Q87" s="92"/>
      <c r="R87" s="198">
        <f>R88+R321</f>
        <v>20.115086000000002</v>
      </c>
      <c r="S87" s="92"/>
      <c r="T87" s="199">
        <f>T88+T321</f>
        <v>1192.5220200000001</v>
      </c>
      <c r="AT87" s="18" t="s">
        <v>71</v>
      </c>
      <c r="AU87" s="18" t="s">
        <v>218</v>
      </c>
      <c r="BK87" s="200">
        <f>BK88+BK321</f>
        <v>0</v>
      </c>
    </row>
    <row r="88" s="11" customFormat="1" ht="25.92" customHeight="1">
      <c r="B88" s="201"/>
      <c r="C88" s="202"/>
      <c r="D88" s="203" t="s">
        <v>71</v>
      </c>
      <c r="E88" s="204" t="s">
        <v>234</v>
      </c>
      <c r="F88" s="204" t="s">
        <v>235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P89+P155+P159+P237+P318</f>
        <v>0</v>
      </c>
      <c r="Q88" s="209"/>
      <c r="R88" s="210">
        <f>R89+R155+R159+R237+R318</f>
        <v>20.115086000000002</v>
      </c>
      <c r="S88" s="209"/>
      <c r="T88" s="211">
        <f>T89+T155+T159+T237+T318</f>
        <v>1192.5220200000001</v>
      </c>
      <c r="AR88" s="212" t="s">
        <v>79</v>
      </c>
      <c r="AT88" s="213" t="s">
        <v>71</v>
      </c>
      <c r="AU88" s="213" t="s">
        <v>72</v>
      </c>
      <c r="AY88" s="212" t="s">
        <v>236</v>
      </c>
      <c r="BK88" s="214">
        <f>BK89+BK155+BK159+BK237+BK318</f>
        <v>0</v>
      </c>
    </row>
    <row r="89" s="11" customFormat="1" ht="22.8" customHeight="1">
      <c r="B89" s="201"/>
      <c r="C89" s="202"/>
      <c r="D89" s="203" t="s">
        <v>71</v>
      </c>
      <c r="E89" s="215" t="s">
        <v>79</v>
      </c>
      <c r="F89" s="215" t="s">
        <v>237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SUM(P90:P154)</f>
        <v>0</v>
      </c>
      <c r="Q89" s="209"/>
      <c r="R89" s="210">
        <f>SUM(R90:R154)</f>
        <v>0.0085520000000000006</v>
      </c>
      <c r="S89" s="209"/>
      <c r="T89" s="211">
        <f>SUM(T90:T154)</f>
        <v>749.53120000000001</v>
      </c>
      <c r="AR89" s="212" t="s">
        <v>79</v>
      </c>
      <c r="AT89" s="213" t="s">
        <v>71</v>
      </c>
      <c r="AU89" s="213" t="s">
        <v>79</v>
      </c>
      <c r="AY89" s="212" t="s">
        <v>236</v>
      </c>
      <c r="BK89" s="214">
        <f>SUM(BK90:BK154)</f>
        <v>0</v>
      </c>
    </row>
    <row r="90" s="1" customFormat="1" ht="16.5" customHeight="1">
      <c r="B90" s="39"/>
      <c r="C90" s="217" t="s">
        <v>79</v>
      </c>
      <c r="D90" s="217" t="s">
        <v>238</v>
      </c>
      <c r="E90" s="218" t="s">
        <v>342</v>
      </c>
      <c r="F90" s="219" t="s">
        <v>343</v>
      </c>
      <c r="G90" s="220" t="s">
        <v>264</v>
      </c>
      <c r="H90" s="221">
        <v>33.299999999999997</v>
      </c>
      <c r="I90" s="222"/>
      <c r="J90" s="223">
        <f>ROUND(I90*H90,2)</f>
        <v>0</v>
      </c>
      <c r="K90" s="219" t="s">
        <v>242</v>
      </c>
      <c r="L90" s="44"/>
      <c r="M90" s="224" t="s">
        <v>19</v>
      </c>
      <c r="N90" s="225" t="s">
        <v>43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0.26000000000000001</v>
      </c>
      <c r="T90" s="227">
        <f>S90*H90</f>
        <v>8.6579999999999995</v>
      </c>
      <c r="AR90" s="18" t="s">
        <v>243</v>
      </c>
      <c r="AT90" s="18" t="s">
        <v>238</v>
      </c>
      <c r="AU90" s="18" t="s">
        <v>81</v>
      </c>
      <c r="AY90" s="18" t="s">
        <v>236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79</v>
      </c>
      <c r="BK90" s="228">
        <f>ROUND(I90*H90,2)</f>
        <v>0</v>
      </c>
      <c r="BL90" s="18" t="s">
        <v>243</v>
      </c>
      <c r="BM90" s="18" t="s">
        <v>344</v>
      </c>
    </row>
    <row r="91" s="1" customFormat="1">
      <c r="B91" s="39"/>
      <c r="C91" s="40"/>
      <c r="D91" s="229" t="s">
        <v>245</v>
      </c>
      <c r="E91" s="40"/>
      <c r="F91" s="230" t="s">
        <v>345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245</v>
      </c>
      <c r="AU91" s="18" t="s">
        <v>81</v>
      </c>
    </row>
    <row r="92" s="12" customFormat="1">
      <c r="B92" s="233"/>
      <c r="C92" s="234"/>
      <c r="D92" s="229" t="s">
        <v>249</v>
      </c>
      <c r="E92" s="235" t="s">
        <v>19</v>
      </c>
      <c r="F92" s="236" t="s">
        <v>346</v>
      </c>
      <c r="G92" s="234"/>
      <c r="H92" s="237">
        <v>33.299999999999997</v>
      </c>
      <c r="I92" s="238"/>
      <c r="J92" s="234"/>
      <c r="K92" s="234"/>
      <c r="L92" s="239"/>
      <c r="M92" s="240"/>
      <c r="N92" s="241"/>
      <c r="O92" s="241"/>
      <c r="P92" s="241"/>
      <c r="Q92" s="241"/>
      <c r="R92" s="241"/>
      <c r="S92" s="241"/>
      <c r="T92" s="242"/>
      <c r="AT92" s="243" t="s">
        <v>249</v>
      </c>
      <c r="AU92" s="243" t="s">
        <v>81</v>
      </c>
      <c r="AV92" s="12" t="s">
        <v>81</v>
      </c>
      <c r="AW92" s="12" t="s">
        <v>33</v>
      </c>
      <c r="AX92" s="12" t="s">
        <v>72</v>
      </c>
      <c r="AY92" s="243" t="s">
        <v>236</v>
      </c>
    </row>
    <row r="93" s="1" customFormat="1" ht="16.5" customHeight="1">
      <c r="B93" s="39"/>
      <c r="C93" s="217" t="s">
        <v>81</v>
      </c>
      <c r="D93" s="217" t="s">
        <v>238</v>
      </c>
      <c r="E93" s="218" t="s">
        <v>342</v>
      </c>
      <c r="F93" s="219" t="s">
        <v>343</v>
      </c>
      <c r="G93" s="220" t="s">
        <v>264</v>
      </c>
      <c r="H93" s="221">
        <v>26.100000000000001</v>
      </c>
      <c r="I93" s="222"/>
      <c r="J93" s="223">
        <f>ROUND(I93*H93,2)</f>
        <v>0</v>
      </c>
      <c r="K93" s="219" t="s">
        <v>242</v>
      </c>
      <c r="L93" s="44"/>
      <c r="M93" s="224" t="s">
        <v>19</v>
      </c>
      <c r="N93" s="225" t="s">
        <v>43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0.26000000000000001</v>
      </c>
      <c r="T93" s="227">
        <f>S93*H93</f>
        <v>6.7860000000000005</v>
      </c>
      <c r="AR93" s="18" t="s">
        <v>243</v>
      </c>
      <c r="AT93" s="18" t="s">
        <v>238</v>
      </c>
      <c r="AU93" s="18" t="s">
        <v>81</v>
      </c>
      <c r="AY93" s="18" t="s">
        <v>236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79</v>
      </c>
      <c r="BK93" s="228">
        <f>ROUND(I93*H93,2)</f>
        <v>0</v>
      </c>
      <c r="BL93" s="18" t="s">
        <v>243</v>
      </c>
      <c r="BM93" s="18" t="s">
        <v>347</v>
      </c>
    </row>
    <row r="94" s="1" customFormat="1">
      <c r="B94" s="39"/>
      <c r="C94" s="40"/>
      <c r="D94" s="229" t="s">
        <v>245</v>
      </c>
      <c r="E94" s="40"/>
      <c r="F94" s="230" t="s">
        <v>345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245</v>
      </c>
      <c r="AU94" s="18" t="s">
        <v>81</v>
      </c>
    </row>
    <row r="95" s="12" customFormat="1">
      <c r="B95" s="233"/>
      <c r="C95" s="234"/>
      <c r="D95" s="229" t="s">
        <v>249</v>
      </c>
      <c r="E95" s="235" t="s">
        <v>19</v>
      </c>
      <c r="F95" s="236" t="s">
        <v>348</v>
      </c>
      <c r="G95" s="234"/>
      <c r="H95" s="237">
        <v>26.100000000000001</v>
      </c>
      <c r="I95" s="238"/>
      <c r="J95" s="234"/>
      <c r="K95" s="234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249</v>
      </c>
      <c r="AU95" s="243" t="s">
        <v>81</v>
      </c>
      <c r="AV95" s="12" t="s">
        <v>81</v>
      </c>
      <c r="AW95" s="12" t="s">
        <v>33</v>
      </c>
      <c r="AX95" s="12" t="s">
        <v>72</v>
      </c>
      <c r="AY95" s="243" t="s">
        <v>236</v>
      </c>
    </row>
    <row r="96" s="1" customFormat="1" ht="16.5" customHeight="1">
      <c r="B96" s="39"/>
      <c r="C96" s="217" t="s">
        <v>101</v>
      </c>
      <c r="D96" s="217" t="s">
        <v>238</v>
      </c>
      <c r="E96" s="218" t="s">
        <v>349</v>
      </c>
      <c r="F96" s="219" t="s">
        <v>350</v>
      </c>
      <c r="G96" s="220" t="s">
        <v>264</v>
      </c>
      <c r="H96" s="221">
        <v>8</v>
      </c>
      <c r="I96" s="222"/>
      <c r="J96" s="223">
        <f>ROUND(I96*H96,2)</f>
        <v>0</v>
      </c>
      <c r="K96" s="219" t="s">
        <v>242</v>
      </c>
      <c r="L96" s="44"/>
      <c r="M96" s="224" t="s">
        <v>19</v>
      </c>
      <c r="N96" s="225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0.44</v>
      </c>
      <c r="T96" s="227">
        <f>S96*H96</f>
        <v>3.52</v>
      </c>
      <c r="AR96" s="18" t="s">
        <v>243</v>
      </c>
      <c r="AT96" s="18" t="s">
        <v>238</v>
      </c>
      <c r="AU96" s="18" t="s">
        <v>81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351</v>
      </c>
    </row>
    <row r="97" s="1" customFormat="1">
      <c r="B97" s="39"/>
      <c r="C97" s="40"/>
      <c r="D97" s="229" t="s">
        <v>245</v>
      </c>
      <c r="E97" s="40"/>
      <c r="F97" s="230" t="s">
        <v>352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81</v>
      </c>
    </row>
    <row r="98" s="12" customFormat="1">
      <c r="B98" s="233"/>
      <c r="C98" s="234"/>
      <c r="D98" s="229" t="s">
        <v>249</v>
      </c>
      <c r="E98" s="235" t="s">
        <v>19</v>
      </c>
      <c r="F98" s="236" t="s">
        <v>353</v>
      </c>
      <c r="G98" s="234"/>
      <c r="H98" s="237">
        <v>8</v>
      </c>
      <c r="I98" s="238"/>
      <c r="J98" s="234"/>
      <c r="K98" s="234"/>
      <c r="L98" s="239"/>
      <c r="M98" s="240"/>
      <c r="N98" s="241"/>
      <c r="O98" s="241"/>
      <c r="P98" s="241"/>
      <c r="Q98" s="241"/>
      <c r="R98" s="241"/>
      <c r="S98" s="241"/>
      <c r="T98" s="242"/>
      <c r="AT98" s="243" t="s">
        <v>249</v>
      </c>
      <c r="AU98" s="243" t="s">
        <v>81</v>
      </c>
      <c r="AV98" s="12" t="s">
        <v>81</v>
      </c>
      <c r="AW98" s="12" t="s">
        <v>33</v>
      </c>
      <c r="AX98" s="12" t="s">
        <v>72</v>
      </c>
      <c r="AY98" s="243" t="s">
        <v>236</v>
      </c>
    </row>
    <row r="99" s="1" customFormat="1" ht="16.5" customHeight="1">
      <c r="B99" s="39"/>
      <c r="C99" s="217" t="s">
        <v>243</v>
      </c>
      <c r="D99" s="217" t="s">
        <v>238</v>
      </c>
      <c r="E99" s="218" t="s">
        <v>354</v>
      </c>
      <c r="F99" s="219" t="s">
        <v>355</v>
      </c>
      <c r="G99" s="220" t="s">
        <v>264</v>
      </c>
      <c r="H99" s="221">
        <v>59.600000000000001</v>
      </c>
      <c r="I99" s="222"/>
      <c r="J99" s="223">
        <f>ROUND(I99*H99,2)</f>
        <v>0</v>
      </c>
      <c r="K99" s="219" t="s">
        <v>242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0.44</v>
      </c>
      <c r="T99" s="227">
        <f>S99*H99</f>
        <v>26.224</v>
      </c>
      <c r="AR99" s="18" t="s">
        <v>243</v>
      </c>
      <c r="AT99" s="18" t="s">
        <v>238</v>
      </c>
      <c r="AU99" s="18" t="s">
        <v>81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243</v>
      </c>
      <c r="BM99" s="18" t="s">
        <v>356</v>
      </c>
    </row>
    <row r="100" s="1" customFormat="1">
      <c r="B100" s="39"/>
      <c r="C100" s="40"/>
      <c r="D100" s="229" t="s">
        <v>245</v>
      </c>
      <c r="E100" s="40"/>
      <c r="F100" s="230" t="s">
        <v>357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81</v>
      </c>
    </row>
    <row r="101" s="12" customFormat="1">
      <c r="B101" s="233"/>
      <c r="C101" s="234"/>
      <c r="D101" s="229" t="s">
        <v>249</v>
      </c>
      <c r="E101" s="235" t="s">
        <v>19</v>
      </c>
      <c r="F101" s="236" t="s">
        <v>358</v>
      </c>
      <c r="G101" s="234"/>
      <c r="H101" s="237">
        <v>59.600000000000001</v>
      </c>
      <c r="I101" s="238"/>
      <c r="J101" s="234"/>
      <c r="K101" s="234"/>
      <c r="L101" s="239"/>
      <c r="M101" s="240"/>
      <c r="N101" s="241"/>
      <c r="O101" s="241"/>
      <c r="P101" s="241"/>
      <c r="Q101" s="241"/>
      <c r="R101" s="241"/>
      <c r="S101" s="241"/>
      <c r="T101" s="242"/>
      <c r="AT101" s="243" t="s">
        <v>249</v>
      </c>
      <c r="AU101" s="243" t="s">
        <v>81</v>
      </c>
      <c r="AV101" s="12" t="s">
        <v>81</v>
      </c>
      <c r="AW101" s="12" t="s">
        <v>33</v>
      </c>
      <c r="AX101" s="12" t="s">
        <v>72</v>
      </c>
      <c r="AY101" s="243" t="s">
        <v>236</v>
      </c>
    </row>
    <row r="102" s="1" customFormat="1" ht="16.5" customHeight="1">
      <c r="B102" s="39"/>
      <c r="C102" s="217" t="s">
        <v>286</v>
      </c>
      <c r="D102" s="217" t="s">
        <v>238</v>
      </c>
      <c r="E102" s="218" t="s">
        <v>359</v>
      </c>
      <c r="F102" s="219" t="s">
        <v>360</v>
      </c>
      <c r="G102" s="220" t="s">
        <v>264</v>
      </c>
      <c r="H102" s="221">
        <v>59.600000000000001</v>
      </c>
      <c r="I102" s="222"/>
      <c r="J102" s="223">
        <f>ROUND(I102*H102,2)</f>
        <v>0</v>
      </c>
      <c r="K102" s="219" t="s">
        <v>242</v>
      </c>
      <c r="L102" s="44"/>
      <c r="M102" s="224" t="s">
        <v>19</v>
      </c>
      <c r="N102" s="225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0.22</v>
      </c>
      <c r="T102" s="227">
        <f>S102*H102</f>
        <v>13.112</v>
      </c>
      <c r="AR102" s="18" t="s">
        <v>243</v>
      </c>
      <c r="AT102" s="18" t="s">
        <v>238</v>
      </c>
      <c r="AU102" s="18" t="s">
        <v>81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361</v>
      </c>
    </row>
    <row r="103" s="1" customFormat="1">
      <c r="B103" s="39"/>
      <c r="C103" s="40"/>
      <c r="D103" s="229" t="s">
        <v>245</v>
      </c>
      <c r="E103" s="40"/>
      <c r="F103" s="230" t="s">
        <v>362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245</v>
      </c>
      <c r="AU103" s="18" t="s">
        <v>81</v>
      </c>
    </row>
    <row r="104" s="12" customFormat="1">
      <c r="B104" s="233"/>
      <c r="C104" s="234"/>
      <c r="D104" s="229" t="s">
        <v>249</v>
      </c>
      <c r="E104" s="235" t="s">
        <v>19</v>
      </c>
      <c r="F104" s="236" t="s">
        <v>363</v>
      </c>
      <c r="G104" s="234"/>
      <c r="H104" s="237">
        <v>59.600000000000001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AT104" s="243" t="s">
        <v>249</v>
      </c>
      <c r="AU104" s="243" t="s">
        <v>81</v>
      </c>
      <c r="AV104" s="12" t="s">
        <v>81</v>
      </c>
      <c r="AW104" s="12" t="s">
        <v>33</v>
      </c>
      <c r="AX104" s="12" t="s">
        <v>72</v>
      </c>
      <c r="AY104" s="243" t="s">
        <v>236</v>
      </c>
    </row>
    <row r="105" s="1" customFormat="1" ht="16.5" customHeight="1">
      <c r="B105" s="39"/>
      <c r="C105" s="217" t="s">
        <v>292</v>
      </c>
      <c r="D105" s="217" t="s">
        <v>238</v>
      </c>
      <c r="E105" s="218" t="s">
        <v>364</v>
      </c>
      <c r="F105" s="219" t="s">
        <v>365</v>
      </c>
      <c r="G105" s="220" t="s">
        <v>264</v>
      </c>
      <c r="H105" s="221">
        <v>607.29999999999995</v>
      </c>
      <c r="I105" s="222"/>
      <c r="J105" s="223">
        <f>ROUND(I105*H105,2)</f>
        <v>0</v>
      </c>
      <c r="K105" s="219" t="s">
        <v>242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0.44</v>
      </c>
      <c r="T105" s="227">
        <f>S105*H105</f>
        <v>267.21199999999999</v>
      </c>
      <c r="AR105" s="18" t="s">
        <v>243</v>
      </c>
      <c r="AT105" s="18" t="s">
        <v>238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243</v>
      </c>
      <c r="BM105" s="18" t="s">
        <v>366</v>
      </c>
    </row>
    <row r="106" s="1" customFormat="1">
      <c r="B106" s="39"/>
      <c r="C106" s="40"/>
      <c r="D106" s="229" t="s">
        <v>245</v>
      </c>
      <c r="E106" s="40"/>
      <c r="F106" s="230" t="s">
        <v>367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2" customFormat="1">
      <c r="B107" s="233"/>
      <c r="C107" s="234"/>
      <c r="D107" s="229" t="s">
        <v>249</v>
      </c>
      <c r="E107" s="235" t="s">
        <v>19</v>
      </c>
      <c r="F107" s="236" t="s">
        <v>368</v>
      </c>
      <c r="G107" s="234"/>
      <c r="H107" s="237">
        <v>607.29999999999995</v>
      </c>
      <c r="I107" s="238"/>
      <c r="J107" s="234"/>
      <c r="K107" s="234"/>
      <c r="L107" s="239"/>
      <c r="M107" s="240"/>
      <c r="N107" s="241"/>
      <c r="O107" s="241"/>
      <c r="P107" s="241"/>
      <c r="Q107" s="241"/>
      <c r="R107" s="241"/>
      <c r="S107" s="241"/>
      <c r="T107" s="242"/>
      <c r="AT107" s="243" t="s">
        <v>249</v>
      </c>
      <c r="AU107" s="243" t="s">
        <v>81</v>
      </c>
      <c r="AV107" s="12" t="s">
        <v>81</v>
      </c>
      <c r="AW107" s="12" t="s">
        <v>33</v>
      </c>
      <c r="AX107" s="12" t="s">
        <v>72</v>
      </c>
      <c r="AY107" s="243" t="s">
        <v>236</v>
      </c>
    </row>
    <row r="108" s="1" customFormat="1" ht="16.5" customHeight="1">
      <c r="B108" s="39"/>
      <c r="C108" s="217" t="s">
        <v>300</v>
      </c>
      <c r="D108" s="217" t="s">
        <v>238</v>
      </c>
      <c r="E108" s="218" t="s">
        <v>369</v>
      </c>
      <c r="F108" s="219" t="s">
        <v>370</v>
      </c>
      <c r="G108" s="220" t="s">
        <v>264</v>
      </c>
      <c r="H108" s="221">
        <v>607.29999999999995</v>
      </c>
      <c r="I108" s="222"/>
      <c r="J108" s="223">
        <f>ROUND(I108*H108,2)</f>
        <v>0</v>
      </c>
      <c r="K108" s="219" t="s">
        <v>242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0.23999999999999999</v>
      </c>
      <c r="T108" s="227">
        <f>S108*H108</f>
        <v>145.75199999999998</v>
      </c>
      <c r="AR108" s="18" t="s">
        <v>243</v>
      </c>
      <c r="AT108" s="18" t="s">
        <v>238</v>
      </c>
      <c r="AU108" s="18" t="s">
        <v>81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243</v>
      </c>
      <c r="BM108" s="18" t="s">
        <v>371</v>
      </c>
    </row>
    <row r="109" s="1" customFormat="1">
      <c r="B109" s="39"/>
      <c r="C109" s="40"/>
      <c r="D109" s="229" t="s">
        <v>245</v>
      </c>
      <c r="E109" s="40"/>
      <c r="F109" s="230" t="s">
        <v>372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81</v>
      </c>
    </row>
    <row r="110" s="12" customFormat="1">
      <c r="B110" s="233"/>
      <c r="C110" s="234"/>
      <c r="D110" s="229" t="s">
        <v>249</v>
      </c>
      <c r="E110" s="235" t="s">
        <v>19</v>
      </c>
      <c r="F110" s="236" t="s">
        <v>373</v>
      </c>
      <c r="G110" s="234"/>
      <c r="H110" s="237">
        <v>607.29999999999995</v>
      </c>
      <c r="I110" s="238"/>
      <c r="J110" s="234"/>
      <c r="K110" s="234"/>
      <c r="L110" s="239"/>
      <c r="M110" s="240"/>
      <c r="N110" s="241"/>
      <c r="O110" s="241"/>
      <c r="P110" s="241"/>
      <c r="Q110" s="241"/>
      <c r="R110" s="241"/>
      <c r="S110" s="241"/>
      <c r="T110" s="242"/>
      <c r="AT110" s="243" t="s">
        <v>249</v>
      </c>
      <c r="AU110" s="243" t="s">
        <v>81</v>
      </c>
      <c r="AV110" s="12" t="s">
        <v>81</v>
      </c>
      <c r="AW110" s="12" t="s">
        <v>33</v>
      </c>
      <c r="AX110" s="12" t="s">
        <v>72</v>
      </c>
      <c r="AY110" s="243" t="s">
        <v>236</v>
      </c>
    </row>
    <row r="111" s="1" customFormat="1" ht="16.5" customHeight="1">
      <c r="B111" s="39"/>
      <c r="C111" s="217" t="s">
        <v>305</v>
      </c>
      <c r="D111" s="217" t="s">
        <v>238</v>
      </c>
      <c r="E111" s="218" t="s">
        <v>374</v>
      </c>
      <c r="F111" s="219" t="s">
        <v>375</v>
      </c>
      <c r="G111" s="220" t="s">
        <v>264</v>
      </c>
      <c r="H111" s="221">
        <v>607.29999999999995</v>
      </c>
      <c r="I111" s="222"/>
      <c r="J111" s="223">
        <f>ROUND(I111*H111,2)</f>
        <v>0</v>
      </c>
      <c r="K111" s="219" t="s">
        <v>242</v>
      </c>
      <c r="L111" s="44"/>
      <c r="M111" s="224" t="s">
        <v>19</v>
      </c>
      <c r="N111" s="225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0.316</v>
      </c>
      <c r="T111" s="227">
        <f>S111*H111</f>
        <v>191.90679999999998</v>
      </c>
      <c r="AR111" s="18" t="s">
        <v>243</v>
      </c>
      <c r="AT111" s="18" t="s">
        <v>238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243</v>
      </c>
      <c r="BM111" s="18" t="s">
        <v>376</v>
      </c>
    </row>
    <row r="112" s="1" customFormat="1">
      <c r="B112" s="39"/>
      <c r="C112" s="40"/>
      <c r="D112" s="229" t="s">
        <v>245</v>
      </c>
      <c r="E112" s="40"/>
      <c r="F112" s="230" t="s">
        <v>377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2" customFormat="1">
      <c r="B113" s="233"/>
      <c r="C113" s="234"/>
      <c r="D113" s="229" t="s">
        <v>249</v>
      </c>
      <c r="E113" s="235" t="s">
        <v>19</v>
      </c>
      <c r="F113" s="236" t="s">
        <v>378</v>
      </c>
      <c r="G113" s="234"/>
      <c r="H113" s="237">
        <v>607.29999999999995</v>
      </c>
      <c r="I113" s="238"/>
      <c r="J113" s="234"/>
      <c r="K113" s="234"/>
      <c r="L113" s="239"/>
      <c r="M113" s="240"/>
      <c r="N113" s="241"/>
      <c r="O113" s="241"/>
      <c r="P113" s="241"/>
      <c r="Q113" s="241"/>
      <c r="R113" s="241"/>
      <c r="S113" s="241"/>
      <c r="T113" s="242"/>
      <c r="AT113" s="243" t="s">
        <v>249</v>
      </c>
      <c r="AU113" s="243" t="s">
        <v>81</v>
      </c>
      <c r="AV113" s="12" t="s">
        <v>81</v>
      </c>
      <c r="AW113" s="12" t="s">
        <v>33</v>
      </c>
      <c r="AX113" s="12" t="s">
        <v>72</v>
      </c>
      <c r="AY113" s="243" t="s">
        <v>236</v>
      </c>
    </row>
    <row r="114" s="1" customFormat="1" ht="16.5" customHeight="1">
      <c r="B114" s="39"/>
      <c r="C114" s="217" t="s">
        <v>310</v>
      </c>
      <c r="D114" s="217" t="s">
        <v>238</v>
      </c>
      <c r="E114" s="218" t="s">
        <v>379</v>
      </c>
      <c r="F114" s="219" t="s">
        <v>380</v>
      </c>
      <c r="G114" s="220" t="s">
        <v>264</v>
      </c>
      <c r="H114" s="221">
        <v>35.299999999999997</v>
      </c>
      <c r="I114" s="222"/>
      <c r="J114" s="223">
        <f>ROUND(I114*H114,2)</f>
        <v>0</v>
      </c>
      <c r="K114" s="219" t="s">
        <v>242</v>
      </c>
      <c r="L114" s="44"/>
      <c r="M114" s="224" t="s">
        <v>19</v>
      </c>
      <c r="N114" s="225" t="s">
        <v>43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0.28999999999999998</v>
      </c>
      <c r="T114" s="227">
        <f>S114*H114</f>
        <v>10.236999999999998</v>
      </c>
      <c r="AR114" s="18" t="s">
        <v>243</v>
      </c>
      <c r="AT114" s="18" t="s">
        <v>238</v>
      </c>
      <c r="AU114" s="18" t="s">
        <v>81</v>
      </c>
      <c r="AY114" s="18" t="s">
        <v>236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79</v>
      </c>
      <c r="BK114" s="228">
        <f>ROUND(I114*H114,2)</f>
        <v>0</v>
      </c>
      <c r="BL114" s="18" t="s">
        <v>243</v>
      </c>
      <c r="BM114" s="18" t="s">
        <v>381</v>
      </c>
    </row>
    <row r="115" s="1" customFormat="1">
      <c r="B115" s="39"/>
      <c r="C115" s="40"/>
      <c r="D115" s="229" t="s">
        <v>245</v>
      </c>
      <c r="E115" s="40"/>
      <c r="F115" s="230" t="s">
        <v>382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245</v>
      </c>
      <c r="AU115" s="18" t="s">
        <v>81</v>
      </c>
    </row>
    <row r="116" s="12" customFormat="1">
      <c r="B116" s="233"/>
      <c r="C116" s="234"/>
      <c r="D116" s="229" t="s">
        <v>249</v>
      </c>
      <c r="E116" s="235" t="s">
        <v>19</v>
      </c>
      <c r="F116" s="236" t="s">
        <v>383</v>
      </c>
      <c r="G116" s="234"/>
      <c r="H116" s="237">
        <v>11.199999999999999</v>
      </c>
      <c r="I116" s="238"/>
      <c r="J116" s="234"/>
      <c r="K116" s="234"/>
      <c r="L116" s="239"/>
      <c r="M116" s="240"/>
      <c r="N116" s="241"/>
      <c r="O116" s="241"/>
      <c r="P116" s="241"/>
      <c r="Q116" s="241"/>
      <c r="R116" s="241"/>
      <c r="S116" s="241"/>
      <c r="T116" s="242"/>
      <c r="AT116" s="243" t="s">
        <v>249</v>
      </c>
      <c r="AU116" s="243" t="s">
        <v>81</v>
      </c>
      <c r="AV116" s="12" t="s">
        <v>81</v>
      </c>
      <c r="AW116" s="12" t="s">
        <v>33</v>
      </c>
      <c r="AX116" s="12" t="s">
        <v>72</v>
      </c>
      <c r="AY116" s="243" t="s">
        <v>236</v>
      </c>
    </row>
    <row r="117" s="12" customFormat="1">
      <c r="B117" s="233"/>
      <c r="C117" s="234"/>
      <c r="D117" s="229" t="s">
        <v>249</v>
      </c>
      <c r="E117" s="235" t="s">
        <v>19</v>
      </c>
      <c r="F117" s="236" t="s">
        <v>384</v>
      </c>
      <c r="G117" s="234"/>
      <c r="H117" s="237">
        <v>24.100000000000001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AT117" s="243" t="s">
        <v>249</v>
      </c>
      <c r="AU117" s="243" t="s">
        <v>81</v>
      </c>
      <c r="AV117" s="12" t="s">
        <v>81</v>
      </c>
      <c r="AW117" s="12" t="s">
        <v>33</v>
      </c>
      <c r="AX117" s="12" t="s">
        <v>72</v>
      </c>
      <c r="AY117" s="243" t="s">
        <v>236</v>
      </c>
    </row>
    <row r="118" s="1" customFormat="1" ht="16.5" customHeight="1">
      <c r="B118" s="39"/>
      <c r="C118" s="217" t="s">
        <v>315</v>
      </c>
      <c r="D118" s="217" t="s">
        <v>238</v>
      </c>
      <c r="E118" s="218" t="s">
        <v>379</v>
      </c>
      <c r="F118" s="219" t="s">
        <v>380</v>
      </c>
      <c r="G118" s="220" t="s">
        <v>264</v>
      </c>
      <c r="H118" s="221">
        <v>33.299999999999997</v>
      </c>
      <c r="I118" s="222"/>
      <c r="J118" s="223">
        <f>ROUND(I118*H118,2)</f>
        <v>0</v>
      </c>
      <c r="K118" s="219" t="s">
        <v>242</v>
      </c>
      <c r="L118" s="44"/>
      <c r="M118" s="224" t="s">
        <v>19</v>
      </c>
      <c r="N118" s="225" t="s">
        <v>43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0.28999999999999998</v>
      </c>
      <c r="T118" s="227">
        <f>S118*H118</f>
        <v>9.6569999999999983</v>
      </c>
      <c r="AR118" s="18" t="s">
        <v>243</v>
      </c>
      <c r="AT118" s="18" t="s">
        <v>238</v>
      </c>
      <c r="AU118" s="18" t="s">
        <v>81</v>
      </c>
      <c r="AY118" s="18" t="s">
        <v>236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79</v>
      </c>
      <c r="BK118" s="228">
        <f>ROUND(I118*H118,2)</f>
        <v>0</v>
      </c>
      <c r="BL118" s="18" t="s">
        <v>243</v>
      </c>
      <c r="BM118" s="18" t="s">
        <v>385</v>
      </c>
    </row>
    <row r="119" s="1" customFormat="1">
      <c r="B119" s="39"/>
      <c r="C119" s="40"/>
      <c r="D119" s="229" t="s">
        <v>245</v>
      </c>
      <c r="E119" s="40"/>
      <c r="F119" s="230" t="s">
        <v>382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245</v>
      </c>
      <c r="AU119" s="18" t="s">
        <v>81</v>
      </c>
    </row>
    <row r="120" s="12" customFormat="1">
      <c r="B120" s="233"/>
      <c r="C120" s="234"/>
      <c r="D120" s="229" t="s">
        <v>249</v>
      </c>
      <c r="E120" s="235" t="s">
        <v>19</v>
      </c>
      <c r="F120" s="236" t="s">
        <v>386</v>
      </c>
      <c r="G120" s="234"/>
      <c r="H120" s="237">
        <v>33.299999999999997</v>
      </c>
      <c r="I120" s="238"/>
      <c r="J120" s="234"/>
      <c r="K120" s="234"/>
      <c r="L120" s="239"/>
      <c r="M120" s="240"/>
      <c r="N120" s="241"/>
      <c r="O120" s="241"/>
      <c r="P120" s="241"/>
      <c r="Q120" s="241"/>
      <c r="R120" s="241"/>
      <c r="S120" s="241"/>
      <c r="T120" s="242"/>
      <c r="AT120" s="243" t="s">
        <v>249</v>
      </c>
      <c r="AU120" s="243" t="s">
        <v>81</v>
      </c>
      <c r="AV120" s="12" t="s">
        <v>81</v>
      </c>
      <c r="AW120" s="12" t="s">
        <v>33</v>
      </c>
      <c r="AX120" s="12" t="s">
        <v>72</v>
      </c>
      <c r="AY120" s="243" t="s">
        <v>236</v>
      </c>
    </row>
    <row r="121" s="1" customFormat="1" ht="16.5" customHeight="1">
      <c r="B121" s="39"/>
      <c r="C121" s="217" t="s">
        <v>324</v>
      </c>
      <c r="D121" s="217" t="s">
        <v>238</v>
      </c>
      <c r="E121" s="218" t="s">
        <v>379</v>
      </c>
      <c r="F121" s="219" t="s">
        <v>380</v>
      </c>
      <c r="G121" s="220" t="s">
        <v>264</v>
      </c>
      <c r="H121" s="221">
        <v>26.100000000000001</v>
      </c>
      <c r="I121" s="222"/>
      <c r="J121" s="223">
        <f>ROUND(I121*H121,2)</f>
        <v>0</v>
      </c>
      <c r="K121" s="219" t="s">
        <v>242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0.28999999999999998</v>
      </c>
      <c r="T121" s="227">
        <f>S121*H121</f>
        <v>7.569</v>
      </c>
      <c r="AR121" s="18" t="s">
        <v>243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243</v>
      </c>
      <c r="BM121" s="18" t="s">
        <v>387</v>
      </c>
    </row>
    <row r="122" s="1" customFormat="1">
      <c r="B122" s="39"/>
      <c r="C122" s="40"/>
      <c r="D122" s="229" t="s">
        <v>245</v>
      </c>
      <c r="E122" s="40"/>
      <c r="F122" s="230" t="s">
        <v>382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2" customFormat="1">
      <c r="B123" s="233"/>
      <c r="C123" s="234"/>
      <c r="D123" s="229" t="s">
        <v>249</v>
      </c>
      <c r="E123" s="235" t="s">
        <v>19</v>
      </c>
      <c r="F123" s="236" t="s">
        <v>388</v>
      </c>
      <c r="G123" s="234"/>
      <c r="H123" s="237">
        <v>26.100000000000001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AT123" s="243" t="s">
        <v>249</v>
      </c>
      <c r="AU123" s="243" t="s">
        <v>81</v>
      </c>
      <c r="AV123" s="12" t="s">
        <v>81</v>
      </c>
      <c r="AW123" s="12" t="s">
        <v>33</v>
      </c>
      <c r="AX123" s="12" t="s">
        <v>72</v>
      </c>
      <c r="AY123" s="243" t="s">
        <v>236</v>
      </c>
    </row>
    <row r="124" s="1" customFormat="1" ht="16.5" customHeight="1">
      <c r="B124" s="39"/>
      <c r="C124" s="217" t="s">
        <v>331</v>
      </c>
      <c r="D124" s="217" t="s">
        <v>238</v>
      </c>
      <c r="E124" s="218" t="s">
        <v>389</v>
      </c>
      <c r="F124" s="219" t="s">
        <v>390</v>
      </c>
      <c r="G124" s="220" t="s">
        <v>264</v>
      </c>
      <c r="H124" s="221">
        <v>4.9000000000000004</v>
      </c>
      <c r="I124" s="222"/>
      <c r="J124" s="223">
        <f>ROUND(I124*H124,2)</f>
        <v>0</v>
      </c>
      <c r="K124" s="219" t="s">
        <v>242</v>
      </c>
      <c r="L124" s="44"/>
      <c r="M124" s="224" t="s">
        <v>19</v>
      </c>
      <c r="N124" s="225" t="s">
        <v>43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0.44</v>
      </c>
      <c r="T124" s="227">
        <f>S124*H124</f>
        <v>2.1560000000000001</v>
      </c>
      <c r="AR124" s="18" t="s">
        <v>243</v>
      </c>
      <c r="AT124" s="18" t="s">
        <v>238</v>
      </c>
      <c r="AU124" s="18" t="s">
        <v>81</v>
      </c>
      <c r="AY124" s="18" t="s">
        <v>236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79</v>
      </c>
      <c r="BK124" s="228">
        <f>ROUND(I124*H124,2)</f>
        <v>0</v>
      </c>
      <c r="BL124" s="18" t="s">
        <v>243</v>
      </c>
      <c r="BM124" s="18" t="s">
        <v>391</v>
      </c>
    </row>
    <row r="125" s="1" customFormat="1">
      <c r="B125" s="39"/>
      <c r="C125" s="40"/>
      <c r="D125" s="229" t="s">
        <v>245</v>
      </c>
      <c r="E125" s="40"/>
      <c r="F125" s="230" t="s">
        <v>392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245</v>
      </c>
      <c r="AU125" s="18" t="s">
        <v>81</v>
      </c>
    </row>
    <row r="126" s="12" customFormat="1">
      <c r="B126" s="233"/>
      <c r="C126" s="234"/>
      <c r="D126" s="229" t="s">
        <v>249</v>
      </c>
      <c r="E126" s="235" t="s">
        <v>19</v>
      </c>
      <c r="F126" s="236" t="s">
        <v>393</v>
      </c>
      <c r="G126" s="234"/>
      <c r="H126" s="237">
        <v>4.9000000000000004</v>
      </c>
      <c r="I126" s="238"/>
      <c r="J126" s="234"/>
      <c r="K126" s="234"/>
      <c r="L126" s="239"/>
      <c r="M126" s="240"/>
      <c r="N126" s="241"/>
      <c r="O126" s="241"/>
      <c r="P126" s="241"/>
      <c r="Q126" s="241"/>
      <c r="R126" s="241"/>
      <c r="S126" s="241"/>
      <c r="T126" s="242"/>
      <c r="AT126" s="243" t="s">
        <v>249</v>
      </c>
      <c r="AU126" s="243" t="s">
        <v>81</v>
      </c>
      <c r="AV126" s="12" t="s">
        <v>81</v>
      </c>
      <c r="AW126" s="12" t="s">
        <v>33</v>
      </c>
      <c r="AX126" s="12" t="s">
        <v>72</v>
      </c>
      <c r="AY126" s="243" t="s">
        <v>236</v>
      </c>
    </row>
    <row r="127" s="1" customFormat="1" ht="16.5" customHeight="1">
      <c r="B127" s="39"/>
      <c r="C127" s="217" t="s">
        <v>394</v>
      </c>
      <c r="D127" s="217" t="s">
        <v>238</v>
      </c>
      <c r="E127" s="218" t="s">
        <v>395</v>
      </c>
      <c r="F127" s="219" t="s">
        <v>396</v>
      </c>
      <c r="G127" s="220" t="s">
        <v>264</v>
      </c>
      <c r="H127" s="221">
        <v>11.199999999999999</v>
      </c>
      <c r="I127" s="222"/>
      <c r="J127" s="223">
        <f>ROUND(I127*H127,2)</f>
        <v>0</v>
      </c>
      <c r="K127" s="219" t="s">
        <v>242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0.23999999999999999</v>
      </c>
      <c r="T127" s="227">
        <f>S127*H127</f>
        <v>2.6879999999999997</v>
      </c>
      <c r="AR127" s="18" t="s">
        <v>243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243</v>
      </c>
      <c r="BM127" s="18" t="s">
        <v>397</v>
      </c>
    </row>
    <row r="128" s="1" customFormat="1">
      <c r="B128" s="39"/>
      <c r="C128" s="40"/>
      <c r="D128" s="229" t="s">
        <v>245</v>
      </c>
      <c r="E128" s="40"/>
      <c r="F128" s="230" t="s">
        <v>398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2" customFormat="1">
      <c r="B129" s="233"/>
      <c r="C129" s="234"/>
      <c r="D129" s="229" t="s">
        <v>249</v>
      </c>
      <c r="E129" s="235" t="s">
        <v>19</v>
      </c>
      <c r="F129" s="236" t="s">
        <v>399</v>
      </c>
      <c r="G129" s="234"/>
      <c r="H129" s="237">
        <v>11.199999999999999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249</v>
      </c>
      <c r="AU129" s="243" t="s">
        <v>81</v>
      </c>
      <c r="AV129" s="12" t="s">
        <v>81</v>
      </c>
      <c r="AW129" s="12" t="s">
        <v>33</v>
      </c>
      <c r="AX129" s="12" t="s">
        <v>72</v>
      </c>
      <c r="AY129" s="243" t="s">
        <v>236</v>
      </c>
    </row>
    <row r="130" s="1" customFormat="1" ht="16.5" customHeight="1">
      <c r="B130" s="39"/>
      <c r="C130" s="217" t="s">
        <v>400</v>
      </c>
      <c r="D130" s="217" t="s">
        <v>238</v>
      </c>
      <c r="E130" s="218" t="s">
        <v>401</v>
      </c>
      <c r="F130" s="219" t="s">
        <v>402</v>
      </c>
      <c r="G130" s="220" t="s">
        <v>264</v>
      </c>
      <c r="H130" s="221">
        <v>4.9000000000000004</v>
      </c>
      <c r="I130" s="222"/>
      <c r="J130" s="223">
        <f>ROUND(I130*H130,2)</f>
        <v>0</v>
      </c>
      <c r="K130" s="219" t="s">
        <v>242</v>
      </c>
      <c r="L130" s="44"/>
      <c r="M130" s="224" t="s">
        <v>19</v>
      </c>
      <c r="N130" s="225" t="s">
        <v>43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0.32500000000000001</v>
      </c>
      <c r="T130" s="227">
        <f>S130*H130</f>
        <v>1.5925000000000003</v>
      </c>
      <c r="AR130" s="18" t="s">
        <v>243</v>
      </c>
      <c r="AT130" s="18" t="s">
        <v>238</v>
      </c>
      <c r="AU130" s="18" t="s">
        <v>81</v>
      </c>
      <c r="AY130" s="18" t="s">
        <v>236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79</v>
      </c>
      <c r="BK130" s="228">
        <f>ROUND(I130*H130,2)</f>
        <v>0</v>
      </c>
      <c r="BL130" s="18" t="s">
        <v>243</v>
      </c>
      <c r="BM130" s="18" t="s">
        <v>403</v>
      </c>
    </row>
    <row r="131" s="1" customFormat="1">
      <c r="B131" s="39"/>
      <c r="C131" s="40"/>
      <c r="D131" s="229" t="s">
        <v>245</v>
      </c>
      <c r="E131" s="40"/>
      <c r="F131" s="230" t="s">
        <v>404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245</v>
      </c>
      <c r="AU131" s="18" t="s">
        <v>81</v>
      </c>
    </row>
    <row r="132" s="12" customFormat="1">
      <c r="B132" s="233"/>
      <c r="C132" s="234"/>
      <c r="D132" s="229" t="s">
        <v>249</v>
      </c>
      <c r="E132" s="235" t="s">
        <v>19</v>
      </c>
      <c r="F132" s="236" t="s">
        <v>405</v>
      </c>
      <c r="G132" s="234"/>
      <c r="H132" s="237">
        <v>4.9000000000000004</v>
      </c>
      <c r="I132" s="238"/>
      <c r="J132" s="234"/>
      <c r="K132" s="234"/>
      <c r="L132" s="239"/>
      <c r="M132" s="240"/>
      <c r="N132" s="241"/>
      <c r="O132" s="241"/>
      <c r="P132" s="241"/>
      <c r="Q132" s="241"/>
      <c r="R132" s="241"/>
      <c r="S132" s="241"/>
      <c r="T132" s="242"/>
      <c r="AT132" s="243" t="s">
        <v>249</v>
      </c>
      <c r="AU132" s="243" t="s">
        <v>81</v>
      </c>
      <c r="AV132" s="12" t="s">
        <v>81</v>
      </c>
      <c r="AW132" s="12" t="s">
        <v>33</v>
      </c>
      <c r="AX132" s="12" t="s">
        <v>72</v>
      </c>
      <c r="AY132" s="243" t="s">
        <v>236</v>
      </c>
    </row>
    <row r="133" s="1" customFormat="1" ht="16.5" customHeight="1">
      <c r="B133" s="39"/>
      <c r="C133" s="217" t="s">
        <v>8</v>
      </c>
      <c r="D133" s="217" t="s">
        <v>238</v>
      </c>
      <c r="E133" s="218" t="s">
        <v>406</v>
      </c>
      <c r="F133" s="219" t="s">
        <v>407</v>
      </c>
      <c r="G133" s="220" t="s">
        <v>264</v>
      </c>
      <c r="H133" s="221">
        <v>28</v>
      </c>
      <c r="I133" s="222"/>
      <c r="J133" s="223">
        <f>ROUND(I133*H133,2)</f>
        <v>0</v>
      </c>
      <c r="K133" s="219" t="s">
        <v>242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0.625</v>
      </c>
      <c r="T133" s="227">
        <f>S133*H133</f>
        <v>17.5</v>
      </c>
      <c r="AR133" s="18" t="s">
        <v>243</v>
      </c>
      <c r="AT133" s="18" t="s">
        <v>238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243</v>
      </c>
      <c r="BM133" s="18" t="s">
        <v>408</v>
      </c>
    </row>
    <row r="134" s="1" customFormat="1">
      <c r="B134" s="39"/>
      <c r="C134" s="40"/>
      <c r="D134" s="229" t="s">
        <v>245</v>
      </c>
      <c r="E134" s="40"/>
      <c r="F134" s="230" t="s">
        <v>409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2" customFormat="1">
      <c r="B135" s="233"/>
      <c r="C135" s="234"/>
      <c r="D135" s="229" t="s">
        <v>249</v>
      </c>
      <c r="E135" s="235" t="s">
        <v>19</v>
      </c>
      <c r="F135" s="236" t="s">
        <v>410</v>
      </c>
      <c r="G135" s="234"/>
      <c r="H135" s="237">
        <v>0.5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249</v>
      </c>
      <c r="AU135" s="243" t="s">
        <v>81</v>
      </c>
      <c r="AV135" s="12" t="s">
        <v>81</v>
      </c>
      <c r="AW135" s="12" t="s">
        <v>33</v>
      </c>
      <c r="AX135" s="12" t="s">
        <v>72</v>
      </c>
      <c r="AY135" s="243" t="s">
        <v>236</v>
      </c>
    </row>
    <row r="136" s="12" customFormat="1">
      <c r="B136" s="233"/>
      <c r="C136" s="234"/>
      <c r="D136" s="229" t="s">
        <v>249</v>
      </c>
      <c r="E136" s="235" t="s">
        <v>19</v>
      </c>
      <c r="F136" s="236" t="s">
        <v>411</v>
      </c>
      <c r="G136" s="234"/>
      <c r="H136" s="237">
        <v>27.5</v>
      </c>
      <c r="I136" s="238"/>
      <c r="J136" s="234"/>
      <c r="K136" s="234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249</v>
      </c>
      <c r="AU136" s="243" t="s">
        <v>81</v>
      </c>
      <c r="AV136" s="12" t="s">
        <v>81</v>
      </c>
      <c r="AW136" s="12" t="s">
        <v>33</v>
      </c>
      <c r="AX136" s="12" t="s">
        <v>72</v>
      </c>
      <c r="AY136" s="243" t="s">
        <v>236</v>
      </c>
    </row>
    <row r="137" s="1" customFormat="1" ht="16.5" customHeight="1">
      <c r="B137" s="39"/>
      <c r="C137" s="217" t="s">
        <v>412</v>
      </c>
      <c r="D137" s="217" t="s">
        <v>238</v>
      </c>
      <c r="E137" s="218" t="s">
        <v>413</v>
      </c>
      <c r="F137" s="219" t="s">
        <v>414</v>
      </c>
      <c r="G137" s="220" t="s">
        <v>264</v>
      </c>
      <c r="H137" s="221">
        <v>11.199999999999999</v>
      </c>
      <c r="I137" s="222"/>
      <c r="J137" s="223">
        <f>ROUND(I137*H137,2)</f>
        <v>0</v>
      </c>
      <c r="K137" s="219" t="s">
        <v>242</v>
      </c>
      <c r="L137" s="44"/>
      <c r="M137" s="224" t="s">
        <v>19</v>
      </c>
      <c r="N137" s="225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0.22</v>
      </c>
      <c r="T137" s="227">
        <f>S137*H137</f>
        <v>2.464</v>
      </c>
      <c r="AR137" s="18" t="s">
        <v>243</v>
      </c>
      <c r="AT137" s="18" t="s">
        <v>238</v>
      </c>
      <c r="AU137" s="18" t="s">
        <v>81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243</v>
      </c>
      <c r="BM137" s="18" t="s">
        <v>415</v>
      </c>
    </row>
    <row r="138" s="1" customFormat="1">
      <c r="B138" s="39"/>
      <c r="C138" s="40"/>
      <c r="D138" s="229" t="s">
        <v>245</v>
      </c>
      <c r="E138" s="40"/>
      <c r="F138" s="230" t="s">
        <v>416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81</v>
      </c>
    </row>
    <row r="139" s="12" customFormat="1">
      <c r="B139" s="233"/>
      <c r="C139" s="234"/>
      <c r="D139" s="229" t="s">
        <v>249</v>
      </c>
      <c r="E139" s="235" t="s">
        <v>19</v>
      </c>
      <c r="F139" s="236" t="s">
        <v>417</v>
      </c>
      <c r="G139" s="234"/>
      <c r="H139" s="237">
        <v>11.199999999999999</v>
      </c>
      <c r="I139" s="238"/>
      <c r="J139" s="234"/>
      <c r="K139" s="234"/>
      <c r="L139" s="239"/>
      <c r="M139" s="240"/>
      <c r="N139" s="241"/>
      <c r="O139" s="241"/>
      <c r="P139" s="241"/>
      <c r="Q139" s="241"/>
      <c r="R139" s="241"/>
      <c r="S139" s="241"/>
      <c r="T139" s="242"/>
      <c r="AT139" s="243" t="s">
        <v>249</v>
      </c>
      <c r="AU139" s="243" t="s">
        <v>81</v>
      </c>
      <c r="AV139" s="12" t="s">
        <v>81</v>
      </c>
      <c r="AW139" s="12" t="s">
        <v>33</v>
      </c>
      <c r="AX139" s="12" t="s">
        <v>72</v>
      </c>
      <c r="AY139" s="243" t="s">
        <v>236</v>
      </c>
    </row>
    <row r="140" s="1" customFormat="1" ht="16.5" customHeight="1">
      <c r="B140" s="39"/>
      <c r="C140" s="217" t="s">
        <v>418</v>
      </c>
      <c r="D140" s="217" t="s">
        <v>238</v>
      </c>
      <c r="E140" s="218" t="s">
        <v>419</v>
      </c>
      <c r="F140" s="219" t="s">
        <v>420</v>
      </c>
      <c r="G140" s="220" t="s">
        <v>264</v>
      </c>
      <c r="H140" s="221">
        <v>4.9000000000000004</v>
      </c>
      <c r="I140" s="222"/>
      <c r="J140" s="223">
        <f>ROUND(I140*H140,2)</f>
        <v>0</v>
      </c>
      <c r="K140" s="219" t="s">
        <v>242</v>
      </c>
      <c r="L140" s="44"/>
      <c r="M140" s="224" t="s">
        <v>19</v>
      </c>
      <c r="N140" s="225" t="s">
        <v>43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0.45000000000000001</v>
      </c>
      <c r="T140" s="227">
        <f>S140*H140</f>
        <v>2.2050000000000001</v>
      </c>
      <c r="AR140" s="18" t="s">
        <v>243</v>
      </c>
      <c r="AT140" s="18" t="s">
        <v>238</v>
      </c>
      <c r="AU140" s="18" t="s">
        <v>81</v>
      </c>
      <c r="AY140" s="18" t="s">
        <v>236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79</v>
      </c>
      <c r="BK140" s="228">
        <f>ROUND(I140*H140,2)</f>
        <v>0</v>
      </c>
      <c r="BL140" s="18" t="s">
        <v>243</v>
      </c>
      <c r="BM140" s="18" t="s">
        <v>421</v>
      </c>
    </row>
    <row r="141" s="1" customFormat="1">
      <c r="B141" s="39"/>
      <c r="C141" s="40"/>
      <c r="D141" s="229" t="s">
        <v>245</v>
      </c>
      <c r="E141" s="40"/>
      <c r="F141" s="230" t="s">
        <v>422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245</v>
      </c>
      <c r="AU141" s="18" t="s">
        <v>81</v>
      </c>
    </row>
    <row r="142" s="12" customFormat="1">
      <c r="B142" s="233"/>
      <c r="C142" s="234"/>
      <c r="D142" s="229" t="s">
        <v>249</v>
      </c>
      <c r="E142" s="235" t="s">
        <v>19</v>
      </c>
      <c r="F142" s="236" t="s">
        <v>423</v>
      </c>
      <c r="G142" s="234"/>
      <c r="H142" s="237">
        <v>4.9000000000000004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AT142" s="243" t="s">
        <v>249</v>
      </c>
      <c r="AU142" s="243" t="s">
        <v>81</v>
      </c>
      <c r="AV142" s="12" t="s">
        <v>81</v>
      </c>
      <c r="AW142" s="12" t="s">
        <v>33</v>
      </c>
      <c r="AX142" s="12" t="s">
        <v>72</v>
      </c>
      <c r="AY142" s="243" t="s">
        <v>236</v>
      </c>
    </row>
    <row r="143" s="1" customFormat="1" ht="16.5" customHeight="1">
      <c r="B143" s="39"/>
      <c r="C143" s="217" t="s">
        <v>424</v>
      </c>
      <c r="D143" s="217" t="s">
        <v>238</v>
      </c>
      <c r="E143" s="218" t="s">
        <v>425</v>
      </c>
      <c r="F143" s="219" t="s">
        <v>426</v>
      </c>
      <c r="G143" s="220" t="s">
        <v>264</v>
      </c>
      <c r="H143" s="221">
        <v>106.90000000000001</v>
      </c>
      <c r="I143" s="222"/>
      <c r="J143" s="223">
        <f>ROUND(I143*H143,2)</f>
        <v>0</v>
      </c>
      <c r="K143" s="219" t="s">
        <v>242</v>
      </c>
      <c r="L143" s="44"/>
      <c r="M143" s="224" t="s">
        <v>19</v>
      </c>
      <c r="N143" s="225" t="s">
        <v>43</v>
      </c>
      <c r="O143" s="80"/>
      <c r="P143" s="226">
        <f>O143*H143</f>
        <v>0</v>
      </c>
      <c r="Q143" s="226">
        <v>8.0000000000000007E-05</v>
      </c>
      <c r="R143" s="226">
        <f>Q143*H143</f>
        <v>0.0085520000000000006</v>
      </c>
      <c r="S143" s="226">
        <v>0.25600000000000001</v>
      </c>
      <c r="T143" s="227">
        <f>S143*H143</f>
        <v>27.366400000000002</v>
      </c>
      <c r="AR143" s="18" t="s">
        <v>243</v>
      </c>
      <c r="AT143" s="18" t="s">
        <v>238</v>
      </c>
      <c r="AU143" s="18" t="s">
        <v>81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243</v>
      </c>
      <c r="BM143" s="18" t="s">
        <v>427</v>
      </c>
    </row>
    <row r="144" s="1" customFormat="1">
      <c r="B144" s="39"/>
      <c r="C144" s="40"/>
      <c r="D144" s="229" t="s">
        <v>245</v>
      </c>
      <c r="E144" s="40"/>
      <c r="F144" s="230" t="s">
        <v>428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81</v>
      </c>
    </row>
    <row r="145" s="12" customFormat="1">
      <c r="B145" s="233"/>
      <c r="C145" s="234"/>
      <c r="D145" s="229" t="s">
        <v>249</v>
      </c>
      <c r="E145" s="235" t="s">
        <v>19</v>
      </c>
      <c r="F145" s="236" t="s">
        <v>429</v>
      </c>
      <c r="G145" s="234"/>
      <c r="H145" s="237">
        <v>106.90000000000001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AT145" s="243" t="s">
        <v>249</v>
      </c>
      <c r="AU145" s="243" t="s">
        <v>81</v>
      </c>
      <c r="AV145" s="12" t="s">
        <v>81</v>
      </c>
      <c r="AW145" s="12" t="s">
        <v>33</v>
      </c>
      <c r="AX145" s="12" t="s">
        <v>72</v>
      </c>
      <c r="AY145" s="243" t="s">
        <v>236</v>
      </c>
    </row>
    <row r="146" s="1" customFormat="1" ht="16.5" customHeight="1">
      <c r="B146" s="39"/>
      <c r="C146" s="217" t="s">
        <v>430</v>
      </c>
      <c r="D146" s="217" t="s">
        <v>238</v>
      </c>
      <c r="E146" s="218" t="s">
        <v>431</v>
      </c>
      <c r="F146" s="219" t="s">
        <v>432</v>
      </c>
      <c r="G146" s="220" t="s">
        <v>318</v>
      </c>
      <c r="H146" s="221">
        <v>10.1</v>
      </c>
      <c r="I146" s="222"/>
      <c r="J146" s="223">
        <f>ROUND(I146*H146,2)</f>
        <v>0</v>
      </c>
      <c r="K146" s="219" t="s">
        <v>242</v>
      </c>
      <c r="L146" s="44"/>
      <c r="M146" s="224" t="s">
        <v>19</v>
      </c>
      <c r="N146" s="225" t="s">
        <v>43</v>
      </c>
      <c r="O146" s="80"/>
      <c r="P146" s="226">
        <f>O146*H146</f>
        <v>0</v>
      </c>
      <c r="Q146" s="226">
        <v>0</v>
      </c>
      <c r="R146" s="226">
        <f>Q146*H146</f>
        <v>0</v>
      </c>
      <c r="S146" s="226">
        <v>0.20499999999999999</v>
      </c>
      <c r="T146" s="227">
        <f>S146*H146</f>
        <v>2.0705</v>
      </c>
      <c r="AR146" s="18" t="s">
        <v>243</v>
      </c>
      <c r="AT146" s="18" t="s">
        <v>238</v>
      </c>
      <c r="AU146" s="18" t="s">
        <v>81</v>
      </c>
      <c r="AY146" s="18" t="s">
        <v>236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79</v>
      </c>
      <c r="BK146" s="228">
        <f>ROUND(I146*H146,2)</f>
        <v>0</v>
      </c>
      <c r="BL146" s="18" t="s">
        <v>243</v>
      </c>
      <c r="BM146" s="18" t="s">
        <v>433</v>
      </c>
    </row>
    <row r="147" s="1" customFormat="1">
      <c r="B147" s="39"/>
      <c r="C147" s="40"/>
      <c r="D147" s="229" t="s">
        <v>245</v>
      </c>
      <c r="E147" s="40"/>
      <c r="F147" s="230" t="s">
        <v>434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245</v>
      </c>
      <c r="AU147" s="18" t="s">
        <v>81</v>
      </c>
    </row>
    <row r="148" s="12" customFormat="1">
      <c r="B148" s="233"/>
      <c r="C148" s="234"/>
      <c r="D148" s="229" t="s">
        <v>249</v>
      </c>
      <c r="E148" s="235" t="s">
        <v>19</v>
      </c>
      <c r="F148" s="236" t="s">
        <v>435</v>
      </c>
      <c r="G148" s="234"/>
      <c r="H148" s="237">
        <v>10.1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AT148" s="243" t="s">
        <v>249</v>
      </c>
      <c r="AU148" s="243" t="s">
        <v>81</v>
      </c>
      <c r="AV148" s="12" t="s">
        <v>81</v>
      </c>
      <c r="AW148" s="12" t="s">
        <v>33</v>
      </c>
      <c r="AX148" s="12" t="s">
        <v>72</v>
      </c>
      <c r="AY148" s="243" t="s">
        <v>236</v>
      </c>
    </row>
    <row r="149" s="1" customFormat="1" ht="16.5" customHeight="1">
      <c r="B149" s="39"/>
      <c r="C149" s="217" t="s">
        <v>436</v>
      </c>
      <c r="D149" s="217" t="s">
        <v>238</v>
      </c>
      <c r="E149" s="218" t="s">
        <v>431</v>
      </c>
      <c r="F149" s="219" t="s">
        <v>432</v>
      </c>
      <c r="G149" s="220" t="s">
        <v>318</v>
      </c>
      <c r="H149" s="221">
        <v>2.2000000000000002</v>
      </c>
      <c r="I149" s="222"/>
      <c r="J149" s="223">
        <f>ROUND(I149*H149,2)</f>
        <v>0</v>
      </c>
      <c r="K149" s="219" t="s">
        <v>242</v>
      </c>
      <c r="L149" s="44"/>
      <c r="M149" s="224" t="s">
        <v>19</v>
      </c>
      <c r="N149" s="225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0.20499999999999999</v>
      </c>
      <c r="T149" s="227">
        <f>S149*H149</f>
        <v>0.45100000000000001</v>
      </c>
      <c r="AR149" s="18" t="s">
        <v>243</v>
      </c>
      <c r="AT149" s="18" t="s">
        <v>238</v>
      </c>
      <c r="AU149" s="18" t="s">
        <v>81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243</v>
      </c>
      <c r="BM149" s="18" t="s">
        <v>437</v>
      </c>
    </row>
    <row r="150" s="1" customFormat="1">
      <c r="B150" s="39"/>
      <c r="C150" s="40"/>
      <c r="D150" s="229" t="s">
        <v>245</v>
      </c>
      <c r="E150" s="40"/>
      <c r="F150" s="230" t="s">
        <v>434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81</v>
      </c>
    </row>
    <row r="151" s="12" customFormat="1">
      <c r="B151" s="233"/>
      <c r="C151" s="234"/>
      <c r="D151" s="229" t="s">
        <v>249</v>
      </c>
      <c r="E151" s="235" t="s">
        <v>19</v>
      </c>
      <c r="F151" s="236" t="s">
        <v>438</v>
      </c>
      <c r="G151" s="234"/>
      <c r="H151" s="237">
        <v>2.2000000000000002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249</v>
      </c>
      <c r="AU151" s="243" t="s">
        <v>81</v>
      </c>
      <c r="AV151" s="12" t="s">
        <v>81</v>
      </c>
      <c r="AW151" s="12" t="s">
        <v>33</v>
      </c>
      <c r="AX151" s="12" t="s">
        <v>72</v>
      </c>
      <c r="AY151" s="243" t="s">
        <v>236</v>
      </c>
    </row>
    <row r="152" s="1" customFormat="1" ht="16.5" customHeight="1">
      <c r="B152" s="39"/>
      <c r="C152" s="217" t="s">
        <v>7</v>
      </c>
      <c r="D152" s="217" t="s">
        <v>238</v>
      </c>
      <c r="E152" s="218" t="s">
        <v>439</v>
      </c>
      <c r="F152" s="219" t="s">
        <v>440</v>
      </c>
      <c r="G152" s="220" t="s">
        <v>318</v>
      </c>
      <c r="H152" s="221">
        <v>10.1</v>
      </c>
      <c r="I152" s="222"/>
      <c r="J152" s="223">
        <f>ROUND(I152*H152,2)</f>
        <v>0</v>
      </c>
      <c r="K152" s="219" t="s">
        <v>242</v>
      </c>
      <c r="L152" s="44"/>
      <c r="M152" s="224" t="s">
        <v>19</v>
      </c>
      <c r="N152" s="225" t="s">
        <v>43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0.040000000000000001</v>
      </c>
      <c r="T152" s="227">
        <f>S152*H152</f>
        <v>0.40399999999999997</v>
      </c>
      <c r="AR152" s="18" t="s">
        <v>243</v>
      </c>
      <c r="AT152" s="18" t="s">
        <v>238</v>
      </c>
      <c r="AU152" s="18" t="s">
        <v>81</v>
      </c>
      <c r="AY152" s="18" t="s">
        <v>236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79</v>
      </c>
      <c r="BK152" s="228">
        <f>ROUND(I152*H152,2)</f>
        <v>0</v>
      </c>
      <c r="BL152" s="18" t="s">
        <v>243</v>
      </c>
      <c r="BM152" s="18" t="s">
        <v>441</v>
      </c>
    </row>
    <row r="153" s="1" customFormat="1">
      <c r="B153" s="39"/>
      <c r="C153" s="40"/>
      <c r="D153" s="229" t="s">
        <v>245</v>
      </c>
      <c r="E153" s="40"/>
      <c r="F153" s="230" t="s">
        <v>442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245</v>
      </c>
      <c r="AU153" s="18" t="s">
        <v>81</v>
      </c>
    </row>
    <row r="154" s="12" customFormat="1">
      <c r="B154" s="233"/>
      <c r="C154" s="234"/>
      <c r="D154" s="229" t="s">
        <v>249</v>
      </c>
      <c r="E154" s="235" t="s">
        <v>19</v>
      </c>
      <c r="F154" s="236" t="s">
        <v>443</v>
      </c>
      <c r="G154" s="234"/>
      <c r="H154" s="237">
        <v>10.1</v>
      </c>
      <c r="I154" s="238"/>
      <c r="J154" s="234"/>
      <c r="K154" s="234"/>
      <c r="L154" s="239"/>
      <c r="M154" s="240"/>
      <c r="N154" s="241"/>
      <c r="O154" s="241"/>
      <c r="P154" s="241"/>
      <c r="Q154" s="241"/>
      <c r="R154" s="241"/>
      <c r="S154" s="241"/>
      <c r="T154" s="242"/>
      <c r="AT154" s="243" t="s">
        <v>249</v>
      </c>
      <c r="AU154" s="243" t="s">
        <v>81</v>
      </c>
      <c r="AV154" s="12" t="s">
        <v>81</v>
      </c>
      <c r="AW154" s="12" t="s">
        <v>33</v>
      </c>
      <c r="AX154" s="12" t="s">
        <v>72</v>
      </c>
      <c r="AY154" s="243" t="s">
        <v>236</v>
      </c>
    </row>
    <row r="155" s="11" customFormat="1" ht="22.8" customHeight="1">
      <c r="B155" s="201"/>
      <c r="C155" s="202"/>
      <c r="D155" s="203" t="s">
        <v>71</v>
      </c>
      <c r="E155" s="215" t="s">
        <v>305</v>
      </c>
      <c r="F155" s="215" t="s">
        <v>444</v>
      </c>
      <c r="G155" s="202"/>
      <c r="H155" s="202"/>
      <c r="I155" s="205"/>
      <c r="J155" s="216">
        <f>BK155</f>
        <v>0</v>
      </c>
      <c r="K155" s="202"/>
      <c r="L155" s="207"/>
      <c r="M155" s="208"/>
      <c r="N155" s="209"/>
      <c r="O155" s="209"/>
      <c r="P155" s="210">
        <f>SUM(P156:P158)</f>
        <v>0</v>
      </c>
      <c r="Q155" s="209"/>
      <c r="R155" s="210">
        <f>SUM(R156:R158)</f>
        <v>0</v>
      </c>
      <c r="S155" s="209"/>
      <c r="T155" s="211">
        <f>SUM(T156:T158)</f>
        <v>5.5800000000000001</v>
      </c>
      <c r="AR155" s="212" t="s">
        <v>79</v>
      </c>
      <c r="AT155" s="213" t="s">
        <v>71</v>
      </c>
      <c r="AU155" s="213" t="s">
        <v>79</v>
      </c>
      <c r="AY155" s="212" t="s">
        <v>236</v>
      </c>
      <c r="BK155" s="214">
        <f>SUM(BK156:BK158)</f>
        <v>0</v>
      </c>
    </row>
    <row r="156" s="1" customFormat="1" ht="16.5" customHeight="1">
      <c r="B156" s="39"/>
      <c r="C156" s="217" t="s">
        <v>445</v>
      </c>
      <c r="D156" s="217" t="s">
        <v>238</v>
      </c>
      <c r="E156" s="218" t="s">
        <v>446</v>
      </c>
      <c r="F156" s="219" t="s">
        <v>447</v>
      </c>
      <c r="G156" s="220" t="s">
        <v>318</v>
      </c>
      <c r="H156" s="221">
        <v>15.5</v>
      </c>
      <c r="I156" s="222"/>
      <c r="J156" s="223">
        <f>ROUND(I156*H156,2)</f>
        <v>0</v>
      </c>
      <c r="K156" s="219" t="s">
        <v>242</v>
      </c>
      <c r="L156" s="44"/>
      <c r="M156" s="224" t="s">
        <v>19</v>
      </c>
      <c r="N156" s="225" t="s">
        <v>43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0.35999999999999999</v>
      </c>
      <c r="T156" s="227">
        <f>S156*H156</f>
        <v>5.5800000000000001</v>
      </c>
      <c r="AR156" s="18" t="s">
        <v>243</v>
      </c>
      <c r="AT156" s="18" t="s">
        <v>238</v>
      </c>
      <c r="AU156" s="18" t="s">
        <v>81</v>
      </c>
      <c r="AY156" s="18" t="s">
        <v>236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79</v>
      </c>
      <c r="BK156" s="228">
        <f>ROUND(I156*H156,2)</f>
        <v>0</v>
      </c>
      <c r="BL156" s="18" t="s">
        <v>243</v>
      </c>
      <c r="BM156" s="18" t="s">
        <v>448</v>
      </c>
    </row>
    <row r="157" s="1" customFormat="1">
      <c r="B157" s="39"/>
      <c r="C157" s="40"/>
      <c r="D157" s="229" t="s">
        <v>245</v>
      </c>
      <c r="E157" s="40"/>
      <c r="F157" s="230" t="s">
        <v>449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245</v>
      </c>
      <c r="AU157" s="18" t="s">
        <v>81</v>
      </c>
    </row>
    <row r="158" s="12" customFormat="1">
      <c r="B158" s="233"/>
      <c r="C158" s="234"/>
      <c r="D158" s="229" t="s">
        <v>249</v>
      </c>
      <c r="E158" s="235" t="s">
        <v>19</v>
      </c>
      <c r="F158" s="236" t="s">
        <v>450</v>
      </c>
      <c r="G158" s="234"/>
      <c r="H158" s="237">
        <v>15.5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AT158" s="243" t="s">
        <v>249</v>
      </c>
      <c r="AU158" s="243" t="s">
        <v>81</v>
      </c>
      <c r="AV158" s="12" t="s">
        <v>81</v>
      </c>
      <c r="AW158" s="12" t="s">
        <v>33</v>
      </c>
      <c r="AX158" s="12" t="s">
        <v>72</v>
      </c>
      <c r="AY158" s="243" t="s">
        <v>236</v>
      </c>
    </row>
    <row r="159" s="11" customFormat="1" ht="22.8" customHeight="1">
      <c r="B159" s="201"/>
      <c r="C159" s="202"/>
      <c r="D159" s="203" t="s">
        <v>71</v>
      </c>
      <c r="E159" s="215" t="s">
        <v>310</v>
      </c>
      <c r="F159" s="215" t="s">
        <v>451</v>
      </c>
      <c r="G159" s="202"/>
      <c r="H159" s="202"/>
      <c r="I159" s="205"/>
      <c r="J159" s="216">
        <f>BK159</f>
        <v>0</v>
      </c>
      <c r="K159" s="202"/>
      <c r="L159" s="207"/>
      <c r="M159" s="208"/>
      <c r="N159" s="209"/>
      <c r="O159" s="209"/>
      <c r="P159" s="210">
        <f>SUM(P160:P236)</f>
        <v>0</v>
      </c>
      <c r="Q159" s="209"/>
      <c r="R159" s="210">
        <f>SUM(R160:R236)</f>
        <v>20.106534</v>
      </c>
      <c r="S159" s="209"/>
      <c r="T159" s="211">
        <f>SUM(T160:T236)</f>
        <v>437.41082</v>
      </c>
      <c r="AR159" s="212" t="s">
        <v>79</v>
      </c>
      <c r="AT159" s="213" t="s">
        <v>71</v>
      </c>
      <c r="AU159" s="213" t="s">
        <v>79</v>
      </c>
      <c r="AY159" s="212" t="s">
        <v>236</v>
      </c>
      <c r="BK159" s="214">
        <f>SUM(BK160:BK236)</f>
        <v>0</v>
      </c>
    </row>
    <row r="160" s="1" customFormat="1" ht="16.5" customHeight="1">
      <c r="B160" s="39"/>
      <c r="C160" s="217" t="s">
        <v>452</v>
      </c>
      <c r="D160" s="217" t="s">
        <v>238</v>
      </c>
      <c r="E160" s="218" t="s">
        <v>453</v>
      </c>
      <c r="F160" s="219" t="s">
        <v>454</v>
      </c>
      <c r="G160" s="220" t="s">
        <v>318</v>
      </c>
      <c r="H160" s="221">
        <v>59.100000000000001</v>
      </c>
      <c r="I160" s="222"/>
      <c r="J160" s="223">
        <f>ROUND(I160*H160,2)</f>
        <v>0</v>
      </c>
      <c r="K160" s="219" t="s">
        <v>242</v>
      </c>
      <c r="L160" s="44"/>
      <c r="M160" s="224" t="s">
        <v>19</v>
      </c>
      <c r="N160" s="225" t="s">
        <v>43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243</v>
      </c>
      <c r="AT160" s="18" t="s">
        <v>238</v>
      </c>
      <c r="AU160" s="18" t="s">
        <v>81</v>
      </c>
      <c r="AY160" s="18" t="s">
        <v>236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79</v>
      </c>
      <c r="BK160" s="228">
        <f>ROUND(I160*H160,2)</f>
        <v>0</v>
      </c>
      <c r="BL160" s="18" t="s">
        <v>243</v>
      </c>
      <c r="BM160" s="18" t="s">
        <v>455</v>
      </c>
    </row>
    <row r="161" s="1" customFormat="1">
      <c r="B161" s="39"/>
      <c r="C161" s="40"/>
      <c r="D161" s="229" t="s">
        <v>245</v>
      </c>
      <c r="E161" s="40"/>
      <c r="F161" s="230" t="s">
        <v>456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245</v>
      </c>
      <c r="AU161" s="18" t="s">
        <v>81</v>
      </c>
    </row>
    <row r="162" s="12" customFormat="1">
      <c r="B162" s="233"/>
      <c r="C162" s="234"/>
      <c r="D162" s="229" t="s">
        <v>249</v>
      </c>
      <c r="E162" s="235" t="s">
        <v>19</v>
      </c>
      <c r="F162" s="236" t="s">
        <v>457</v>
      </c>
      <c r="G162" s="234"/>
      <c r="H162" s="237">
        <v>59.100000000000001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AT162" s="243" t="s">
        <v>249</v>
      </c>
      <c r="AU162" s="243" t="s">
        <v>81</v>
      </c>
      <c r="AV162" s="12" t="s">
        <v>81</v>
      </c>
      <c r="AW162" s="12" t="s">
        <v>33</v>
      </c>
      <c r="AX162" s="12" t="s">
        <v>72</v>
      </c>
      <c r="AY162" s="243" t="s">
        <v>236</v>
      </c>
    </row>
    <row r="163" s="1" customFormat="1" ht="16.5" customHeight="1">
      <c r="B163" s="39"/>
      <c r="C163" s="217" t="s">
        <v>458</v>
      </c>
      <c r="D163" s="217" t="s">
        <v>238</v>
      </c>
      <c r="E163" s="218" t="s">
        <v>459</v>
      </c>
      <c r="F163" s="219" t="s">
        <v>460</v>
      </c>
      <c r="G163" s="220" t="s">
        <v>276</v>
      </c>
      <c r="H163" s="221">
        <v>2</v>
      </c>
      <c r="I163" s="222"/>
      <c r="J163" s="223">
        <f>ROUND(I163*H163,2)</f>
        <v>0</v>
      </c>
      <c r="K163" s="219" t="s">
        <v>19</v>
      </c>
      <c r="L163" s="44"/>
      <c r="M163" s="224" t="s">
        <v>19</v>
      </c>
      <c r="N163" s="225" t="s">
        <v>43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2.2000000000000002</v>
      </c>
      <c r="T163" s="227">
        <f>S163*H163</f>
        <v>4.4000000000000004</v>
      </c>
      <c r="AR163" s="18" t="s">
        <v>243</v>
      </c>
      <c r="AT163" s="18" t="s">
        <v>238</v>
      </c>
      <c r="AU163" s="18" t="s">
        <v>81</v>
      </c>
      <c r="AY163" s="18" t="s">
        <v>236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79</v>
      </c>
      <c r="BK163" s="228">
        <f>ROUND(I163*H163,2)</f>
        <v>0</v>
      </c>
      <c r="BL163" s="18" t="s">
        <v>243</v>
      </c>
      <c r="BM163" s="18" t="s">
        <v>461</v>
      </c>
    </row>
    <row r="164" s="1" customFormat="1">
      <c r="B164" s="39"/>
      <c r="C164" s="40"/>
      <c r="D164" s="229" t="s">
        <v>245</v>
      </c>
      <c r="E164" s="40"/>
      <c r="F164" s="230" t="s">
        <v>460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245</v>
      </c>
      <c r="AU164" s="18" t="s">
        <v>81</v>
      </c>
    </row>
    <row r="165" s="12" customFormat="1">
      <c r="B165" s="233"/>
      <c r="C165" s="234"/>
      <c r="D165" s="229" t="s">
        <v>249</v>
      </c>
      <c r="E165" s="235" t="s">
        <v>19</v>
      </c>
      <c r="F165" s="236" t="s">
        <v>462</v>
      </c>
      <c r="G165" s="234"/>
      <c r="H165" s="237">
        <v>2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249</v>
      </c>
      <c r="AU165" s="243" t="s">
        <v>81</v>
      </c>
      <c r="AV165" s="12" t="s">
        <v>81</v>
      </c>
      <c r="AW165" s="12" t="s">
        <v>33</v>
      </c>
      <c r="AX165" s="12" t="s">
        <v>72</v>
      </c>
      <c r="AY165" s="243" t="s">
        <v>236</v>
      </c>
    </row>
    <row r="166" s="1" customFormat="1" ht="16.5" customHeight="1">
      <c r="B166" s="39"/>
      <c r="C166" s="217" t="s">
        <v>463</v>
      </c>
      <c r="D166" s="217" t="s">
        <v>238</v>
      </c>
      <c r="E166" s="218" t="s">
        <v>464</v>
      </c>
      <c r="F166" s="219" t="s">
        <v>465</v>
      </c>
      <c r="G166" s="220" t="s">
        <v>241</v>
      </c>
      <c r="H166" s="221">
        <v>62.188000000000002</v>
      </c>
      <c r="I166" s="222"/>
      <c r="J166" s="223">
        <f>ROUND(I166*H166,2)</f>
        <v>0</v>
      </c>
      <c r="K166" s="219" t="s">
        <v>242</v>
      </c>
      <c r="L166" s="44"/>
      <c r="M166" s="224" t="s">
        <v>19</v>
      </c>
      <c r="N166" s="225" t="s">
        <v>43</v>
      </c>
      <c r="O166" s="80"/>
      <c r="P166" s="226">
        <f>O166*H166</f>
        <v>0</v>
      </c>
      <c r="Q166" s="226">
        <v>0.12</v>
      </c>
      <c r="R166" s="226">
        <f>Q166*H166</f>
        <v>7.4625599999999999</v>
      </c>
      <c r="S166" s="226">
        <v>2.4900000000000002</v>
      </c>
      <c r="T166" s="227">
        <f>S166*H166</f>
        <v>154.84812000000002</v>
      </c>
      <c r="AR166" s="18" t="s">
        <v>243</v>
      </c>
      <c r="AT166" s="18" t="s">
        <v>238</v>
      </c>
      <c r="AU166" s="18" t="s">
        <v>81</v>
      </c>
      <c r="AY166" s="18" t="s">
        <v>236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79</v>
      </c>
      <c r="BK166" s="228">
        <f>ROUND(I166*H166,2)</f>
        <v>0</v>
      </c>
      <c r="BL166" s="18" t="s">
        <v>243</v>
      </c>
      <c r="BM166" s="18" t="s">
        <v>466</v>
      </c>
    </row>
    <row r="167" s="1" customFormat="1">
      <c r="B167" s="39"/>
      <c r="C167" s="40"/>
      <c r="D167" s="229" t="s">
        <v>245</v>
      </c>
      <c r="E167" s="40"/>
      <c r="F167" s="230" t="s">
        <v>467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245</v>
      </c>
      <c r="AU167" s="18" t="s">
        <v>81</v>
      </c>
    </row>
    <row r="168" s="13" customFormat="1">
      <c r="B168" s="250"/>
      <c r="C168" s="251"/>
      <c r="D168" s="229" t="s">
        <v>249</v>
      </c>
      <c r="E168" s="252" t="s">
        <v>19</v>
      </c>
      <c r="F168" s="253" t="s">
        <v>468</v>
      </c>
      <c r="G168" s="251"/>
      <c r="H168" s="252" t="s">
        <v>19</v>
      </c>
      <c r="I168" s="254"/>
      <c r="J168" s="251"/>
      <c r="K168" s="251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249</v>
      </c>
      <c r="AU168" s="259" t="s">
        <v>81</v>
      </c>
      <c r="AV168" s="13" t="s">
        <v>79</v>
      </c>
      <c r="AW168" s="13" t="s">
        <v>33</v>
      </c>
      <c r="AX168" s="13" t="s">
        <v>72</v>
      </c>
      <c r="AY168" s="259" t="s">
        <v>236</v>
      </c>
    </row>
    <row r="169" s="12" customFormat="1">
      <c r="B169" s="233"/>
      <c r="C169" s="234"/>
      <c r="D169" s="229" t="s">
        <v>249</v>
      </c>
      <c r="E169" s="235" t="s">
        <v>19</v>
      </c>
      <c r="F169" s="236" t="s">
        <v>469</v>
      </c>
      <c r="G169" s="234"/>
      <c r="H169" s="237">
        <v>35.200000000000003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249</v>
      </c>
      <c r="AU169" s="243" t="s">
        <v>81</v>
      </c>
      <c r="AV169" s="12" t="s">
        <v>81</v>
      </c>
      <c r="AW169" s="12" t="s">
        <v>33</v>
      </c>
      <c r="AX169" s="12" t="s">
        <v>72</v>
      </c>
      <c r="AY169" s="243" t="s">
        <v>236</v>
      </c>
    </row>
    <row r="170" s="12" customFormat="1">
      <c r="B170" s="233"/>
      <c r="C170" s="234"/>
      <c r="D170" s="229" t="s">
        <v>249</v>
      </c>
      <c r="E170" s="235" t="s">
        <v>19</v>
      </c>
      <c r="F170" s="236" t="s">
        <v>470</v>
      </c>
      <c r="G170" s="234"/>
      <c r="H170" s="237">
        <v>17.280000000000001</v>
      </c>
      <c r="I170" s="238"/>
      <c r="J170" s="234"/>
      <c r="K170" s="234"/>
      <c r="L170" s="239"/>
      <c r="M170" s="240"/>
      <c r="N170" s="241"/>
      <c r="O170" s="241"/>
      <c r="P170" s="241"/>
      <c r="Q170" s="241"/>
      <c r="R170" s="241"/>
      <c r="S170" s="241"/>
      <c r="T170" s="242"/>
      <c r="AT170" s="243" t="s">
        <v>249</v>
      </c>
      <c r="AU170" s="243" t="s">
        <v>81</v>
      </c>
      <c r="AV170" s="12" t="s">
        <v>81</v>
      </c>
      <c r="AW170" s="12" t="s">
        <v>33</v>
      </c>
      <c r="AX170" s="12" t="s">
        <v>72</v>
      </c>
      <c r="AY170" s="243" t="s">
        <v>236</v>
      </c>
    </row>
    <row r="171" s="12" customFormat="1">
      <c r="B171" s="233"/>
      <c r="C171" s="234"/>
      <c r="D171" s="229" t="s">
        <v>249</v>
      </c>
      <c r="E171" s="235" t="s">
        <v>19</v>
      </c>
      <c r="F171" s="236" t="s">
        <v>471</v>
      </c>
      <c r="G171" s="234"/>
      <c r="H171" s="237">
        <v>0.108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AT171" s="243" t="s">
        <v>249</v>
      </c>
      <c r="AU171" s="243" t="s">
        <v>81</v>
      </c>
      <c r="AV171" s="12" t="s">
        <v>81</v>
      </c>
      <c r="AW171" s="12" t="s">
        <v>33</v>
      </c>
      <c r="AX171" s="12" t="s">
        <v>72</v>
      </c>
      <c r="AY171" s="243" t="s">
        <v>236</v>
      </c>
    </row>
    <row r="172" s="12" customFormat="1">
      <c r="B172" s="233"/>
      <c r="C172" s="234"/>
      <c r="D172" s="229" t="s">
        <v>249</v>
      </c>
      <c r="E172" s="235" t="s">
        <v>19</v>
      </c>
      <c r="F172" s="236" t="s">
        <v>472</v>
      </c>
      <c r="G172" s="234"/>
      <c r="H172" s="237">
        <v>9.5999999999999996</v>
      </c>
      <c r="I172" s="238"/>
      <c r="J172" s="234"/>
      <c r="K172" s="234"/>
      <c r="L172" s="239"/>
      <c r="M172" s="240"/>
      <c r="N172" s="241"/>
      <c r="O172" s="241"/>
      <c r="P172" s="241"/>
      <c r="Q172" s="241"/>
      <c r="R172" s="241"/>
      <c r="S172" s="241"/>
      <c r="T172" s="242"/>
      <c r="AT172" s="243" t="s">
        <v>249</v>
      </c>
      <c r="AU172" s="243" t="s">
        <v>81</v>
      </c>
      <c r="AV172" s="12" t="s">
        <v>81</v>
      </c>
      <c r="AW172" s="12" t="s">
        <v>33</v>
      </c>
      <c r="AX172" s="12" t="s">
        <v>72</v>
      </c>
      <c r="AY172" s="243" t="s">
        <v>236</v>
      </c>
    </row>
    <row r="173" s="1" customFormat="1" ht="16.5" customHeight="1">
      <c r="B173" s="39"/>
      <c r="C173" s="217" t="s">
        <v>473</v>
      </c>
      <c r="D173" s="217" t="s">
        <v>238</v>
      </c>
      <c r="E173" s="218" t="s">
        <v>474</v>
      </c>
      <c r="F173" s="219" t="s">
        <v>475</v>
      </c>
      <c r="G173" s="220" t="s">
        <v>241</v>
      </c>
      <c r="H173" s="221">
        <v>1.2649999999999999</v>
      </c>
      <c r="I173" s="222"/>
      <c r="J173" s="223">
        <f>ROUND(I173*H173,2)</f>
        <v>0</v>
      </c>
      <c r="K173" s="219" t="s">
        <v>242</v>
      </c>
      <c r="L173" s="44"/>
      <c r="M173" s="224" t="s">
        <v>19</v>
      </c>
      <c r="N173" s="225" t="s">
        <v>43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2.1000000000000001</v>
      </c>
      <c r="T173" s="227">
        <f>S173*H173</f>
        <v>2.6564999999999999</v>
      </c>
      <c r="AR173" s="18" t="s">
        <v>243</v>
      </c>
      <c r="AT173" s="18" t="s">
        <v>238</v>
      </c>
      <c r="AU173" s="18" t="s">
        <v>81</v>
      </c>
      <c r="AY173" s="18" t="s">
        <v>236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79</v>
      </c>
      <c r="BK173" s="228">
        <f>ROUND(I173*H173,2)</f>
        <v>0</v>
      </c>
      <c r="BL173" s="18" t="s">
        <v>243</v>
      </c>
      <c r="BM173" s="18" t="s">
        <v>476</v>
      </c>
    </row>
    <row r="174" s="1" customFormat="1">
      <c r="B174" s="39"/>
      <c r="C174" s="40"/>
      <c r="D174" s="229" t="s">
        <v>245</v>
      </c>
      <c r="E174" s="40"/>
      <c r="F174" s="230" t="s">
        <v>477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245</v>
      </c>
      <c r="AU174" s="18" t="s">
        <v>81</v>
      </c>
    </row>
    <row r="175" s="1" customFormat="1">
      <c r="B175" s="39"/>
      <c r="C175" s="40"/>
      <c r="D175" s="229" t="s">
        <v>247</v>
      </c>
      <c r="E175" s="40"/>
      <c r="F175" s="232" t="s">
        <v>478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247</v>
      </c>
      <c r="AU175" s="18" t="s">
        <v>81</v>
      </c>
    </row>
    <row r="176" s="12" customFormat="1">
      <c r="B176" s="233"/>
      <c r="C176" s="234"/>
      <c r="D176" s="229" t="s">
        <v>249</v>
      </c>
      <c r="E176" s="235" t="s">
        <v>19</v>
      </c>
      <c r="F176" s="236" t="s">
        <v>479</v>
      </c>
      <c r="G176" s="234"/>
      <c r="H176" s="237">
        <v>1.2649999999999999</v>
      </c>
      <c r="I176" s="238"/>
      <c r="J176" s="234"/>
      <c r="K176" s="234"/>
      <c r="L176" s="239"/>
      <c r="M176" s="240"/>
      <c r="N176" s="241"/>
      <c r="O176" s="241"/>
      <c r="P176" s="241"/>
      <c r="Q176" s="241"/>
      <c r="R176" s="241"/>
      <c r="S176" s="241"/>
      <c r="T176" s="242"/>
      <c r="AT176" s="243" t="s">
        <v>249</v>
      </c>
      <c r="AU176" s="243" t="s">
        <v>81</v>
      </c>
      <c r="AV176" s="12" t="s">
        <v>81</v>
      </c>
      <c r="AW176" s="12" t="s">
        <v>33</v>
      </c>
      <c r="AX176" s="12" t="s">
        <v>72</v>
      </c>
      <c r="AY176" s="243" t="s">
        <v>236</v>
      </c>
    </row>
    <row r="177" s="1" customFormat="1" ht="16.5" customHeight="1">
      <c r="B177" s="39"/>
      <c r="C177" s="217" t="s">
        <v>480</v>
      </c>
      <c r="D177" s="217" t="s">
        <v>238</v>
      </c>
      <c r="E177" s="218" t="s">
        <v>481</v>
      </c>
      <c r="F177" s="219" t="s">
        <v>482</v>
      </c>
      <c r="G177" s="220" t="s">
        <v>241</v>
      </c>
      <c r="H177" s="221">
        <v>0.54000000000000004</v>
      </c>
      <c r="I177" s="222"/>
      <c r="J177" s="223">
        <f>ROUND(I177*H177,2)</f>
        <v>0</v>
      </c>
      <c r="K177" s="219" t="s">
        <v>242</v>
      </c>
      <c r="L177" s="44"/>
      <c r="M177" s="224" t="s">
        <v>19</v>
      </c>
      <c r="N177" s="225" t="s">
        <v>43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2.2000000000000002</v>
      </c>
      <c r="T177" s="227">
        <f>S177*H177</f>
        <v>1.1880000000000002</v>
      </c>
      <c r="AR177" s="18" t="s">
        <v>243</v>
      </c>
      <c r="AT177" s="18" t="s">
        <v>238</v>
      </c>
      <c r="AU177" s="18" t="s">
        <v>81</v>
      </c>
      <c r="AY177" s="18" t="s">
        <v>236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79</v>
      </c>
      <c r="BK177" s="228">
        <f>ROUND(I177*H177,2)</f>
        <v>0</v>
      </c>
      <c r="BL177" s="18" t="s">
        <v>243</v>
      </c>
      <c r="BM177" s="18" t="s">
        <v>483</v>
      </c>
    </row>
    <row r="178" s="1" customFormat="1">
      <c r="B178" s="39"/>
      <c r="C178" s="40"/>
      <c r="D178" s="229" t="s">
        <v>245</v>
      </c>
      <c r="E178" s="40"/>
      <c r="F178" s="230" t="s">
        <v>484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245</v>
      </c>
      <c r="AU178" s="18" t="s">
        <v>81</v>
      </c>
    </row>
    <row r="179" s="12" customFormat="1">
      <c r="B179" s="233"/>
      <c r="C179" s="234"/>
      <c r="D179" s="229" t="s">
        <v>249</v>
      </c>
      <c r="E179" s="235" t="s">
        <v>19</v>
      </c>
      <c r="F179" s="236" t="s">
        <v>485</v>
      </c>
      <c r="G179" s="234"/>
      <c r="H179" s="237">
        <v>0.54000000000000004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249</v>
      </c>
      <c r="AU179" s="243" t="s">
        <v>81</v>
      </c>
      <c r="AV179" s="12" t="s">
        <v>81</v>
      </c>
      <c r="AW179" s="12" t="s">
        <v>33</v>
      </c>
      <c r="AX179" s="12" t="s">
        <v>72</v>
      </c>
      <c r="AY179" s="243" t="s">
        <v>236</v>
      </c>
    </row>
    <row r="180" s="1" customFormat="1" ht="16.5" customHeight="1">
      <c r="B180" s="39"/>
      <c r="C180" s="217" t="s">
        <v>486</v>
      </c>
      <c r="D180" s="217" t="s">
        <v>238</v>
      </c>
      <c r="E180" s="218" t="s">
        <v>487</v>
      </c>
      <c r="F180" s="219" t="s">
        <v>488</v>
      </c>
      <c r="G180" s="220" t="s">
        <v>241</v>
      </c>
      <c r="H180" s="221">
        <v>105.3</v>
      </c>
      <c r="I180" s="222"/>
      <c r="J180" s="223">
        <f>ROUND(I180*H180,2)</f>
        <v>0</v>
      </c>
      <c r="K180" s="219" t="s">
        <v>242</v>
      </c>
      <c r="L180" s="44"/>
      <c r="M180" s="224" t="s">
        <v>19</v>
      </c>
      <c r="N180" s="225" t="s">
        <v>43</v>
      </c>
      <c r="O180" s="80"/>
      <c r="P180" s="226">
        <f>O180*H180</f>
        <v>0</v>
      </c>
      <c r="Q180" s="226">
        <v>0.12</v>
      </c>
      <c r="R180" s="226">
        <f>Q180*H180</f>
        <v>12.635999999999999</v>
      </c>
      <c r="S180" s="226">
        <v>2.4900000000000002</v>
      </c>
      <c r="T180" s="227">
        <f>S180*H180</f>
        <v>262.197</v>
      </c>
      <c r="AR180" s="18" t="s">
        <v>243</v>
      </c>
      <c r="AT180" s="18" t="s">
        <v>238</v>
      </c>
      <c r="AU180" s="18" t="s">
        <v>81</v>
      </c>
      <c r="AY180" s="18" t="s">
        <v>236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79</v>
      </c>
      <c r="BK180" s="228">
        <f>ROUND(I180*H180,2)</f>
        <v>0</v>
      </c>
      <c r="BL180" s="18" t="s">
        <v>243</v>
      </c>
      <c r="BM180" s="18" t="s">
        <v>489</v>
      </c>
    </row>
    <row r="181" s="1" customFormat="1">
      <c r="B181" s="39"/>
      <c r="C181" s="40"/>
      <c r="D181" s="229" t="s">
        <v>245</v>
      </c>
      <c r="E181" s="40"/>
      <c r="F181" s="230" t="s">
        <v>490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245</v>
      </c>
      <c r="AU181" s="18" t="s">
        <v>81</v>
      </c>
    </row>
    <row r="182" s="12" customFormat="1">
      <c r="B182" s="233"/>
      <c r="C182" s="234"/>
      <c r="D182" s="229" t="s">
        <v>249</v>
      </c>
      <c r="E182" s="235" t="s">
        <v>19</v>
      </c>
      <c r="F182" s="236" t="s">
        <v>491</v>
      </c>
      <c r="G182" s="234"/>
      <c r="H182" s="237">
        <v>105.3</v>
      </c>
      <c r="I182" s="238"/>
      <c r="J182" s="234"/>
      <c r="K182" s="234"/>
      <c r="L182" s="239"/>
      <c r="M182" s="240"/>
      <c r="N182" s="241"/>
      <c r="O182" s="241"/>
      <c r="P182" s="241"/>
      <c r="Q182" s="241"/>
      <c r="R182" s="241"/>
      <c r="S182" s="241"/>
      <c r="T182" s="242"/>
      <c r="AT182" s="243" t="s">
        <v>249</v>
      </c>
      <c r="AU182" s="243" t="s">
        <v>81</v>
      </c>
      <c r="AV182" s="12" t="s">
        <v>81</v>
      </c>
      <c r="AW182" s="12" t="s">
        <v>33</v>
      </c>
      <c r="AX182" s="12" t="s">
        <v>72</v>
      </c>
      <c r="AY182" s="243" t="s">
        <v>236</v>
      </c>
    </row>
    <row r="183" s="1" customFormat="1" ht="16.5" customHeight="1">
      <c r="B183" s="39"/>
      <c r="C183" s="217" t="s">
        <v>492</v>
      </c>
      <c r="D183" s="217" t="s">
        <v>238</v>
      </c>
      <c r="E183" s="218" t="s">
        <v>493</v>
      </c>
      <c r="F183" s="219" t="s">
        <v>494</v>
      </c>
      <c r="G183" s="220" t="s">
        <v>241</v>
      </c>
      <c r="H183" s="221">
        <v>0.050000000000000003</v>
      </c>
      <c r="I183" s="222"/>
      <c r="J183" s="223">
        <f>ROUND(I183*H183,2)</f>
        <v>0</v>
      </c>
      <c r="K183" s="219" t="s">
        <v>242</v>
      </c>
      <c r="L183" s="44"/>
      <c r="M183" s="224" t="s">
        <v>19</v>
      </c>
      <c r="N183" s="225" t="s">
        <v>43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2.2000000000000002</v>
      </c>
      <c r="T183" s="227">
        <f>S183*H183</f>
        <v>0.11000000000000001</v>
      </c>
      <c r="AR183" s="18" t="s">
        <v>243</v>
      </c>
      <c r="AT183" s="18" t="s">
        <v>238</v>
      </c>
      <c r="AU183" s="18" t="s">
        <v>81</v>
      </c>
      <c r="AY183" s="18" t="s">
        <v>236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79</v>
      </c>
      <c r="BK183" s="228">
        <f>ROUND(I183*H183,2)</f>
        <v>0</v>
      </c>
      <c r="BL183" s="18" t="s">
        <v>243</v>
      </c>
      <c r="BM183" s="18" t="s">
        <v>495</v>
      </c>
    </row>
    <row r="184" s="1" customFormat="1">
      <c r="B184" s="39"/>
      <c r="C184" s="40"/>
      <c r="D184" s="229" t="s">
        <v>245</v>
      </c>
      <c r="E184" s="40"/>
      <c r="F184" s="230" t="s">
        <v>496</v>
      </c>
      <c r="G184" s="40"/>
      <c r="H184" s="40"/>
      <c r="I184" s="144"/>
      <c r="J184" s="40"/>
      <c r="K184" s="40"/>
      <c r="L184" s="44"/>
      <c r="M184" s="231"/>
      <c r="N184" s="80"/>
      <c r="O184" s="80"/>
      <c r="P184" s="80"/>
      <c r="Q184" s="80"/>
      <c r="R184" s="80"/>
      <c r="S184" s="80"/>
      <c r="T184" s="81"/>
      <c r="AT184" s="18" t="s">
        <v>245</v>
      </c>
      <c r="AU184" s="18" t="s">
        <v>81</v>
      </c>
    </row>
    <row r="185" s="12" customFormat="1">
      <c r="B185" s="233"/>
      <c r="C185" s="234"/>
      <c r="D185" s="229" t="s">
        <v>249</v>
      </c>
      <c r="E185" s="235" t="s">
        <v>19</v>
      </c>
      <c r="F185" s="236" t="s">
        <v>497</v>
      </c>
      <c r="G185" s="234"/>
      <c r="H185" s="237">
        <v>0.050000000000000003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AT185" s="243" t="s">
        <v>249</v>
      </c>
      <c r="AU185" s="243" t="s">
        <v>81</v>
      </c>
      <c r="AV185" s="12" t="s">
        <v>81</v>
      </c>
      <c r="AW185" s="12" t="s">
        <v>33</v>
      </c>
      <c r="AX185" s="12" t="s">
        <v>72</v>
      </c>
      <c r="AY185" s="243" t="s">
        <v>236</v>
      </c>
    </row>
    <row r="186" s="1" customFormat="1" ht="16.5" customHeight="1">
      <c r="B186" s="39"/>
      <c r="C186" s="217" t="s">
        <v>498</v>
      </c>
      <c r="D186" s="217" t="s">
        <v>238</v>
      </c>
      <c r="E186" s="218" t="s">
        <v>499</v>
      </c>
      <c r="F186" s="219" t="s">
        <v>500</v>
      </c>
      <c r="G186" s="220" t="s">
        <v>501</v>
      </c>
      <c r="H186" s="221">
        <v>1</v>
      </c>
      <c r="I186" s="222"/>
      <c r="J186" s="223">
        <f>ROUND(I186*H186,2)</f>
        <v>0</v>
      </c>
      <c r="K186" s="219" t="s">
        <v>19</v>
      </c>
      <c r="L186" s="44"/>
      <c r="M186" s="224" t="s">
        <v>19</v>
      </c>
      <c r="N186" s="225" t="s">
        <v>43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243</v>
      </c>
      <c r="AT186" s="18" t="s">
        <v>238</v>
      </c>
      <c r="AU186" s="18" t="s">
        <v>81</v>
      </c>
      <c r="AY186" s="18" t="s">
        <v>236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79</v>
      </c>
      <c r="BK186" s="228">
        <f>ROUND(I186*H186,2)</f>
        <v>0</v>
      </c>
      <c r="BL186" s="18" t="s">
        <v>243</v>
      </c>
      <c r="BM186" s="18" t="s">
        <v>502</v>
      </c>
    </row>
    <row r="187" s="1" customFormat="1">
      <c r="B187" s="39"/>
      <c r="C187" s="40"/>
      <c r="D187" s="229" t="s">
        <v>245</v>
      </c>
      <c r="E187" s="40"/>
      <c r="F187" s="230" t="s">
        <v>500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245</v>
      </c>
      <c r="AU187" s="18" t="s">
        <v>81</v>
      </c>
    </row>
    <row r="188" s="12" customFormat="1">
      <c r="B188" s="233"/>
      <c r="C188" s="234"/>
      <c r="D188" s="229" t="s">
        <v>249</v>
      </c>
      <c r="E188" s="235" t="s">
        <v>19</v>
      </c>
      <c r="F188" s="236" t="s">
        <v>503</v>
      </c>
      <c r="G188" s="234"/>
      <c r="H188" s="237">
        <v>1</v>
      </c>
      <c r="I188" s="238"/>
      <c r="J188" s="234"/>
      <c r="K188" s="234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249</v>
      </c>
      <c r="AU188" s="243" t="s">
        <v>81</v>
      </c>
      <c r="AV188" s="12" t="s">
        <v>81</v>
      </c>
      <c r="AW188" s="12" t="s">
        <v>33</v>
      </c>
      <c r="AX188" s="12" t="s">
        <v>72</v>
      </c>
      <c r="AY188" s="243" t="s">
        <v>236</v>
      </c>
    </row>
    <row r="189" s="1" customFormat="1" ht="16.5" customHeight="1">
      <c r="B189" s="39"/>
      <c r="C189" s="217" t="s">
        <v>504</v>
      </c>
      <c r="D189" s="217" t="s">
        <v>238</v>
      </c>
      <c r="E189" s="218" t="s">
        <v>505</v>
      </c>
      <c r="F189" s="219" t="s">
        <v>506</v>
      </c>
      <c r="G189" s="220" t="s">
        <v>318</v>
      </c>
      <c r="H189" s="221">
        <v>2.3500000000000001</v>
      </c>
      <c r="I189" s="222"/>
      <c r="J189" s="223">
        <f>ROUND(I189*H189,2)</f>
        <v>0</v>
      </c>
      <c r="K189" s="219" t="s">
        <v>242</v>
      </c>
      <c r="L189" s="44"/>
      <c r="M189" s="224" t="s">
        <v>19</v>
      </c>
      <c r="N189" s="225" t="s">
        <v>43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243</v>
      </c>
      <c r="AT189" s="18" t="s">
        <v>238</v>
      </c>
      <c r="AU189" s="18" t="s">
        <v>81</v>
      </c>
      <c r="AY189" s="18" t="s">
        <v>236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79</v>
      </c>
      <c r="BK189" s="228">
        <f>ROUND(I189*H189,2)</f>
        <v>0</v>
      </c>
      <c r="BL189" s="18" t="s">
        <v>243</v>
      </c>
      <c r="BM189" s="18" t="s">
        <v>507</v>
      </c>
    </row>
    <row r="190" s="1" customFormat="1">
      <c r="B190" s="39"/>
      <c r="C190" s="40"/>
      <c r="D190" s="229" t="s">
        <v>245</v>
      </c>
      <c r="E190" s="40"/>
      <c r="F190" s="230" t="s">
        <v>508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245</v>
      </c>
      <c r="AU190" s="18" t="s">
        <v>81</v>
      </c>
    </row>
    <row r="191" s="1" customFormat="1">
      <c r="B191" s="39"/>
      <c r="C191" s="40"/>
      <c r="D191" s="229" t="s">
        <v>247</v>
      </c>
      <c r="E191" s="40"/>
      <c r="F191" s="232" t="s">
        <v>279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247</v>
      </c>
      <c r="AU191" s="18" t="s">
        <v>81</v>
      </c>
    </row>
    <row r="192" s="13" customFormat="1">
      <c r="B192" s="250"/>
      <c r="C192" s="251"/>
      <c r="D192" s="229" t="s">
        <v>249</v>
      </c>
      <c r="E192" s="252" t="s">
        <v>19</v>
      </c>
      <c r="F192" s="253" t="s">
        <v>468</v>
      </c>
      <c r="G192" s="251"/>
      <c r="H192" s="252" t="s">
        <v>19</v>
      </c>
      <c r="I192" s="254"/>
      <c r="J192" s="251"/>
      <c r="K192" s="251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249</v>
      </c>
      <c r="AU192" s="259" t="s">
        <v>81</v>
      </c>
      <c r="AV192" s="13" t="s">
        <v>79</v>
      </c>
      <c r="AW192" s="13" t="s">
        <v>33</v>
      </c>
      <c r="AX192" s="13" t="s">
        <v>72</v>
      </c>
      <c r="AY192" s="259" t="s">
        <v>236</v>
      </c>
    </row>
    <row r="193" s="12" customFormat="1">
      <c r="B193" s="233"/>
      <c r="C193" s="234"/>
      <c r="D193" s="229" t="s">
        <v>249</v>
      </c>
      <c r="E193" s="235" t="s">
        <v>19</v>
      </c>
      <c r="F193" s="236" t="s">
        <v>509</v>
      </c>
      <c r="G193" s="234"/>
      <c r="H193" s="237">
        <v>2.3500000000000001</v>
      </c>
      <c r="I193" s="238"/>
      <c r="J193" s="234"/>
      <c r="K193" s="234"/>
      <c r="L193" s="239"/>
      <c r="M193" s="240"/>
      <c r="N193" s="241"/>
      <c r="O193" s="241"/>
      <c r="P193" s="241"/>
      <c r="Q193" s="241"/>
      <c r="R193" s="241"/>
      <c r="S193" s="241"/>
      <c r="T193" s="242"/>
      <c r="AT193" s="243" t="s">
        <v>249</v>
      </c>
      <c r="AU193" s="243" t="s">
        <v>81</v>
      </c>
      <c r="AV193" s="12" t="s">
        <v>81</v>
      </c>
      <c r="AW193" s="12" t="s">
        <v>33</v>
      </c>
      <c r="AX193" s="12" t="s">
        <v>72</v>
      </c>
      <c r="AY193" s="243" t="s">
        <v>236</v>
      </c>
    </row>
    <row r="194" s="1" customFormat="1" ht="16.5" customHeight="1">
      <c r="B194" s="39"/>
      <c r="C194" s="217" t="s">
        <v>510</v>
      </c>
      <c r="D194" s="217" t="s">
        <v>238</v>
      </c>
      <c r="E194" s="218" t="s">
        <v>511</v>
      </c>
      <c r="F194" s="219" t="s">
        <v>512</v>
      </c>
      <c r="G194" s="220" t="s">
        <v>318</v>
      </c>
      <c r="H194" s="221">
        <v>7.5</v>
      </c>
      <c r="I194" s="222"/>
      <c r="J194" s="223">
        <f>ROUND(I194*H194,2)</f>
        <v>0</v>
      </c>
      <c r="K194" s="219" t="s">
        <v>242</v>
      </c>
      <c r="L194" s="44"/>
      <c r="M194" s="224" t="s">
        <v>19</v>
      </c>
      <c r="N194" s="225" t="s">
        <v>43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243</v>
      </c>
      <c r="AT194" s="18" t="s">
        <v>238</v>
      </c>
      <c r="AU194" s="18" t="s">
        <v>81</v>
      </c>
      <c r="AY194" s="18" t="s">
        <v>236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79</v>
      </c>
      <c r="BK194" s="228">
        <f>ROUND(I194*H194,2)</f>
        <v>0</v>
      </c>
      <c r="BL194" s="18" t="s">
        <v>243</v>
      </c>
      <c r="BM194" s="18" t="s">
        <v>513</v>
      </c>
    </row>
    <row r="195" s="1" customFormat="1">
      <c r="B195" s="39"/>
      <c r="C195" s="40"/>
      <c r="D195" s="229" t="s">
        <v>245</v>
      </c>
      <c r="E195" s="40"/>
      <c r="F195" s="230" t="s">
        <v>514</v>
      </c>
      <c r="G195" s="40"/>
      <c r="H195" s="40"/>
      <c r="I195" s="144"/>
      <c r="J195" s="40"/>
      <c r="K195" s="40"/>
      <c r="L195" s="44"/>
      <c r="M195" s="231"/>
      <c r="N195" s="80"/>
      <c r="O195" s="80"/>
      <c r="P195" s="80"/>
      <c r="Q195" s="80"/>
      <c r="R195" s="80"/>
      <c r="S195" s="80"/>
      <c r="T195" s="81"/>
      <c r="AT195" s="18" t="s">
        <v>245</v>
      </c>
      <c r="AU195" s="18" t="s">
        <v>81</v>
      </c>
    </row>
    <row r="196" s="1" customFormat="1">
      <c r="B196" s="39"/>
      <c r="C196" s="40"/>
      <c r="D196" s="229" t="s">
        <v>247</v>
      </c>
      <c r="E196" s="40"/>
      <c r="F196" s="232" t="s">
        <v>515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247</v>
      </c>
      <c r="AU196" s="18" t="s">
        <v>81</v>
      </c>
    </row>
    <row r="197" s="13" customFormat="1">
      <c r="B197" s="250"/>
      <c r="C197" s="251"/>
      <c r="D197" s="229" t="s">
        <v>249</v>
      </c>
      <c r="E197" s="252" t="s">
        <v>19</v>
      </c>
      <c r="F197" s="253" t="s">
        <v>468</v>
      </c>
      <c r="G197" s="251"/>
      <c r="H197" s="252" t="s">
        <v>19</v>
      </c>
      <c r="I197" s="254"/>
      <c r="J197" s="251"/>
      <c r="K197" s="251"/>
      <c r="L197" s="255"/>
      <c r="M197" s="256"/>
      <c r="N197" s="257"/>
      <c r="O197" s="257"/>
      <c r="P197" s="257"/>
      <c r="Q197" s="257"/>
      <c r="R197" s="257"/>
      <c r="S197" s="257"/>
      <c r="T197" s="258"/>
      <c r="AT197" s="259" t="s">
        <v>249</v>
      </c>
      <c r="AU197" s="259" t="s">
        <v>81</v>
      </c>
      <c r="AV197" s="13" t="s">
        <v>79</v>
      </c>
      <c r="AW197" s="13" t="s">
        <v>33</v>
      </c>
      <c r="AX197" s="13" t="s">
        <v>72</v>
      </c>
      <c r="AY197" s="259" t="s">
        <v>236</v>
      </c>
    </row>
    <row r="198" s="12" customFormat="1">
      <c r="B198" s="233"/>
      <c r="C198" s="234"/>
      <c r="D198" s="229" t="s">
        <v>249</v>
      </c>
      <c r="E198" s="235" t="s">
        <v>19</v>
      </c>
      <c r="F198" s="236" t="s">
        <v>516</v>
      </c>
      <c r="G198" s="234"/>
      <c r="H198" s="237">
        <v>7.5</v>
      </c>
      <c r="I198" s="238"/>
      <c r="J198" s="234"/>
      <c r="K198" s="234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249</v>
      </c>
      <c r="AU198" s="243" t="s">
        <v>81</v>
      </c>
      <c r="AV198" s="12" t="s">
        <v>81</v>
      </c>
      <c r="AW198" s="12" t="s">
        <v>33</v>
      </c>
      <c r="AX198" s="12" t="s">
        <v>72</v>
      </c>
      <c r="AY198" s="243" t="s">
        <v>236</v>
      </c>
    </row>
    <row r="199" s="1" customFormat="1" ht="16.5" customHeight="1">
      <c r="B199" s="39"/>
      <c r="C199" s="217" t="s">
        <v>517</v>
      </c>
      <c r="D199" s="217" t="s">
        <v>238</v>
      </c>
      <c r="E199" s="218" t="s">
        <v>518</v>
      </c>
      <c r="F199" s="219" t="s">
        <v>519</v>
      </c>
      <c r="G199" s="220" t="s">
        <v>318</v>
      </c>
      <c r="H199" s="221">
        <v>88.599999999999994</v>
      </c>
      <c r="I199" s="222"/>
      <c r="J199" s="223">
        <f>ROUND(I199*H199,2)</f>
        <v>0</v>
      </c>
      <c r="K199" s="219" t="s">
        <v>242</v>
      </c>
      <c r="L199" s="44"/>
      <c r="M199" s="224" t="s">
        <v>19</v>
      </c>
      <c r="N199" s="225" t="s">
        <v>43</v>
      </c>
      <c r="O199" s="80"/>
      <c r="P199" s="226">
        <f>O199*H199</f>
        <v>0</v>
      </c>
      <c r="Q199" s="226">
        <v>9.0000000000000006E-05</v>
      </c>
      <c r="R199" s="226">
        <f>Q199*H199</f>
        <v>0.0079740000000000002</v>
      </c>
      <c r="S199" s="226">
        <v>0</v>
      </c>
      <c r="T199" s="227">
        <f>S199*H199</f>
        <v>0</v>
      </c>
      <c r="AR199" s="18" t="s">
        <v>243</v>
      </c>
      <c r="AT199" s="18" t="s">
        <v>238</v>
      </c>
      <c r="AU199" s="18" t="s">
        <v>81</v>
      </c>
      <c r="AY199" s="18" t="s">
        <v>236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79</v>
      </c>
      <c r="BK199" s="228">
        <f>ROUND(I199*H199,2)</f>
        <v>0</v>
      </c>
      <c r="BL199" s="18" t="s">
        <v>243</v>
      </c>
      <c r="BM199" s="18" t="s">
        <v>520</v>
      </c>
    </row>
    <row r="200" s="1" customFormat="1">
      <c r="B200" s="39"/>
      <c r="C200" s="40"/>
      <c r="D200" s="229" t="s">
        <v>245</v>
      </c>
      <c r="E200" s="40"/>
      <c r="F200" s="230" t="s">
        <v>521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245</v>
      </c>
      <c r="AU200" s="18" t="s">
        <v>81</v>
      </c>
    </row>
    <row r="201" s="1" customFormat="1">
      <c r="B201" s="39"/>
      <c r="C201" s="40"/>
      <c r="D201" s="229" t="s">
        <v>247</v>
      </c>
      <c r="E201" s="40"/>
      <c r="F201" s="232" t="s">
        <v>515</v>
      </c>
      <c r="G201" s="40"/>
      <c r="H201" s="40"/>
      <c r="I201" s="144"/>
      <c r="J201" s="40"/>
      <c r="K201" s="40"/>
      <c r="L201" s="44"/>
      <c r="M201" s="231"/>
      <c r="N201" s="80"/>
      <c r="O201" s="80"/>
      <c r="P201" s="80"/>
      <c r="Q201" s="80"/>
      <c r="R201" s="80"/>
      <c r="S201" s="80"/>
      <c r="T201" s="81"/>
      <c r="AT201" s="18" t="s">
        <v>247</v>
      </c>
      <c r="AU201" s="18" t="s">
        <v>81</v>
      </c>
    </row>
    <row r="202" s="12" customFormat="1">
      <c r="B202" s="233"/>
      <c r="C202" s="234"/>
      <c r="D202" s="229" t="s">
        <v>249</v>
      </c>
      <c r="E202" s="235" t="s">
        <v>19</v>
      </c>
      <c r="F202" s="236" t="s">
        <v>522</v>
      </c>
      <c r="G202" s="234"/>
      <c r="H202" s="237">
        <v>88.599999999999994</v>
      </c>
      <c r="I202" s="238"/>
      <c r="J202" s="234"/>
      <c r="K202" s="234"/>
      <c r="L202" s="239"/>
      <c r="M202" s="240"/>
      <c r="N202" s="241"/>
      <c r="O202" s="241"/>
      <c r="P202" s="241"/>
      <c r="Q202" s="241"/>
      <c r="R202" s="241"/>
      <c r="S202" s="241"/>
      <c r="T202" s="242"/>
      <c r="AT202" s="243" t="s">
        <v>249</v>
      </c>
      <c r="AU202" s="243" t="s">
        <v>81</v>
      </c>
      <c r="AV202" s="12" t="s">
        <v>81</v>
      </c>
      <c r="AW202" s="12" t="s">
        <v>33</v>
      </c>
      <c r="AX202" s="12" t="s">
        <v>72</v>
      </c>
      <c r="AY202" s="243" t="s">
        <v>236</v>
      </c>
    </row>
    <row r="203" s="1" customFormat="1" ht="16.5" customHeight="1">
      <c r="B203" s="39"/>
      <c r="C203" s="217" t="s">
        <v>523</v>
      </c>
      <c r="D203" s="217" t="s">
        <v>238</v>
      </c>
      <c r="E203" s="218" t="s">
        <v>524</v>
      </c>
      <c r="F203" s="219" t="s">
        <v>525</v>
      </c>
      <c r="G203" s="220" t="s">
        <v>276</v>
      </c>
      <c r="H203" s="221">
        <v>3</v>
      </c>
      <c r="I203" s="222"/>
      <c r="J203" s="223">
        <f>ROUND(I203*H203,2)</f>
        <v>0</v>
      </c>
      <c r="K203" s="219" t="s">
        <v>19</v>
      </c>
      <c r="L203" s="44"/>
      <c r="M203" s="224" t="s">
        <v>19</v>
      </c>
      <c r="N203" s="225" t="s">
        <v>43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243</v>
      </c>
      <c r="AT203" s="18" t="s">
        <v>238</v>
      </c>
      <c r="AU203" s="18" t="s">
        <v>81</v>
      </c>
      <c r="AY203" s="18" t="s">
        <v>236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79</v>
      </c>
      <c r="BK203" s="228">
        <f>ROUND(I203*H203,2)</f>
        <v>0</v>
      </c>
      <c r="BL203" s="18" t="s">
        <v>243</v>
      </c>
      <c r="BM203" s="18" t="s">
        <v>526</v>
      </c>
    </row>
    <row r="204" s="1" customFormat="1">
      <c r="B204" s="39"/>
      <c r="C204" s="40"/>
      <c r="D204" s="229" t="s">
        <v>245</v>
      </c>
      <c r="E204" s="40"/>
      <c r="F204" s="230" t="s">
        <v>527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245</v>
      </c>
      <c r="AU204" s="18" t="s">
        <v>81</v>
      </c>
    </row>
    <row r="205" s="1" customFormat="1">
      <c r="B205" s="39"/>
      <c r="C205" s="40"/>
      <c r="D205" s="229" t="s">
        <v>247</v>
      </c>
      <c r="E205" s="40"/>
      <c r="F205" s="232" t="s">
        <v>528</v>
      </c>
      <c r="G205" s="40"/>
      <c r="H205" s="40"/>
      <c r="I205" s="144"/>
      <c r="J205" s="40"/>
      <c r="K205" s="40"/>
      <c r="L205" s="44"/>
      <c r="M205" s="231"/>
      <c r="N205" s="80"/>
      <c r="O205" s="80"/>
      <c r="P205" s="80"/>
      <c r="Q205" s="80"/>
      <c r="R205" s="80"/>
      <c r="S205" s="80"/>
      <c r="T205" s="81"/>
      <c r="AT205" s="18" t="s">
        <v>247</v>
      </c>
      <c r="AU205" s="18" t="s">
        <v>81</v>
      </c>
    </row>
    <row r="206" s="12" customFormat="1">
      <c r="B206" s="233"/>
      <c r="C206" s="234"/>
      <c r="D206" s="229" t="s">
        <v>249</v>
      </c>
      <c r="E206" s="235" t="s">
        <v>19</v>
      </c>
      <c r="F206" s="236" t="s">
        <v>529</v>
      </c>
      <c r="G206" s="234"/>
      <c r="H206" s="237">
        <v>3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AT206" s="243" t="s">
        <v>249</v>
      </c>
      <c r="AU206" s="243" t="s">
        <v>81</v>
      </c>
      <c r="AV206" s="12" t="s">
        <v>81</v>
      </c>
      <c r="AW206" s="12" t="s">
        <v>33</v>
      </c>
      <c r="AX206" s="12" t="s">
        <v>72</v>
      </c>
      <c r="AY206" s="243" t="s">
        <v>236</v>
      </c>
    </row>
    <row r="207" s="1" customFormat="1" ht="16.5" customHeight="1">
      <c r="B207" s="39"/>
      <c r="C207" s="217" t="s">
        <v>530</v>
      </c>
      <c r="D207" s="217" t="s">
        <v>238</v>
      </c>
      <c r="E207" s="218" t="s">
        <v>531</v>
      </c>
      <c r="F207" s="219" t="s">
        <v>532</v>
      </c>
      <c r="G207" s="220" t="s">
        <v>276</v>
      </c>
      <c r="H207" s="221">
        <v>10</v>
      </c>
      <c r="I207" s="222"/>
      <c r="J207" s="223">
        <f>ROUND(I207*H207,2)</f>
        <v>0</v>
      </c>
      <c r="K207" s="219" t="s">
        <v>242</v>
      </c>
      <c r="L207" s="44"/>
      <c r="M207" s="224" t="s">
        <v>19</v>
      </c>
      <c r="N207" s="225" t="s">
        <v>43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243</v>
      </c>
      <c r="AT207" s="18" t="s">
        <v>238</v>
      </c>
      <c r="AU207" s="18" t="s">
        <v>81</v>
      </c>
      <c r="AY207" s="18" t="s">
        <v>236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79</v>
      </c>
      <c r="BK207" s="228">
        <f>ROUND(I207*H207,2)</f>
        <v>0</v>
      </c>
      <c r="BL207" s="18" t="s">
        <v>243</v>
      </c>
      <c r="BM207" s="18" t="s">
        <v>533</v>
      </c>
    </row>
    <row r="208" s="1" customFormat="1">
      <c r="B208" s="39"/>
      <c r="C208" s="40"/>
      <c r="D208" s="229" t="s">
        <v>245</v>
      </c>
      <c r="E208" s="40"/>
      <c r="F208" s="230" t="s">
        <v>534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245</v>
      </c>
      <c r="AU208" s="18" t="s">
        <v>81</v>
      </c>
    </row>
    <row r="209" s="1" customFormat="1">
      <c r="B209" s="39"/>
      <c r="C209" s="40"/>
      <c r="D209" s="229" t="s">
        <v>247</v>
      </c>
      <c r="E209" s="40"/>
      <c r="F209" s="232" t="s">
        <v>535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247</v>
      </c>
      <c r="AU209" s="18" t="s">
        <v>81</v>
      </c>
    </row>
    <row r="210" s="12" customFormat="1">
      <c r="B210" s="233"/>
      <c r="C210" s="234"/>
      <c r="D210" s="229" t="s">
        <v>249</v>
      </c>
      <c r="E210" s="235" t="s">
        <v>19</v>
      </c>
      <c r="F210" s="236" t="s">
        <v>536</v>
      </c>
      <c r="G210" s="234"/>
      <c r="H210" s="237">
        <v>5</v>
      </c>
      <c r="I210" s="238"/>
      <c r="J210" s="234"/>
      <c r="K210" s="234"/>
      <c r="L210" s="239"/>
      <c r="M210" s="240"/>
      <c r="N210" s="241"/>
      <c r="O210" s="241"/>
      <c r="P210" s="241"/>
      <c r="Q210" s="241"/>
      <c r="R210" s="241"/>
      <c r="S210" s="241"/>
      <c r="T210" s="242"/>
      <c r="AT210" s="243" t="s">
        <v>249</v>
      </c>
      <c r="AU210" s="243" t="s">
        <v>81</v>
      </c>
      <c r="AV210" s="12" t="s">
        <v>81</v>
      </c>
      <c r="AW210" s="12" t="s">
        <v>33</v>
      </c>
      <c r="AX210" s="12" t="s">
        <v>72</v>
      </c>
      <c r="AY210" s="243" t="s">
        <v>236</v>
      </c>
    </row>
    <row r="211" s="12" customFormat="1">
      <c r="B211" s="233"/>
      <c r="C211" s="234"/>
      <c r="D211" s="229" t="s">
        <v>249</v>
      </c>
      <c r="E211" s="235" t="s">
        <v>19</v>
      </c>
      <c r="F211" s="236" t="s">
        <v>537</v>
      </c>
      <c r="G211" s="234"/>
      <c r="H211" s="237">
        <v>5</v>
      </c>
      <c r="I211" s="238"/>
      <c r="J211" s="234"/>
      <c r="K211" s="234"/>
      <c r="L211" s="239"/>
      <c r="M211" s="240"/>
      <c r="N211" s="241"/>
      <c r="O211" s="241"/>
      <c r="P211" s="241"/>
      <c r="Q211" s="241"/>
      <c r="R211" s="241"/>
      <c r="S211" s="241"/>
      <c r="T211" s="242"/>
      <c r="AT211" s="243" t="s">
        <v>249</v>
      </c>
      <c r="AU211" s="243" t="s">
        <v>81</v>
      </c>
      <c r="AV211" s="12" t="s">
        <v>81</v>
      </c>
      <c r="AW211" s="12" t="s">
        <v>33</v>
      </c>
      <c r="AX211" s="12" t="s">
        <v>72</v>
      </c>
      <c r="AY211" s="243" t="s">
        <v>236</v>
      </c>
    </row>
    <row r="212" s="1" customFormat="1" ht="16.5" customHeight="1">
      <c r="B212" s="39"/>
      <c r="C212" s="217" t="s">
        <v>538</v>
      </c>
      <c r="D212" s="217" t="s">
        <v>238</v>
      </c>
      <c r="E212" s="218" t="s">
        <v>539</v>
      </c>
      <c r="F212" s="219" t="s">
        <v>540</v>
      </c>
      <c r="G212" s="220" t="s">
        <v>318</v>
      </c>
      <c r="H212" s="221">
        <v>14</v>
      </c>
      <c r="I212" s="222"/>
      <c r="J212" s="223">
        <f>ROUND(I212*H212,2)</f>
        <v>0</v>
      </c>
      <c r="K212" s="219" t="s">
        <v>242</v>
      </c>
      <c r="L212" s="44"/>
      <c r="M212" s="224" t="s">
        <v>19</v>
      </c>
      <c r="N212" s="225" t="s">
        <v>43</v>
      </c>
      <c r="O212" s="80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18" t="s">
        <v>243</v>
      </c>
      <c r="AT212" s="18" t="s">
        <v>238</v>
      </c>
      <c r="AU212" s="18" t="s">
        <v>81</v>
      </c>
      <c r="AY212" s="18" t="s">
        <v>236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8" t="s">
        <v>79</v>
      </c>
      <c r="BK212" s="228">
        <f>ROUND(I212*H212,2)</f>
        <v>0</v>
      </c>
      <c r="BL212" s="18" t="s">
        <v>243</v>
      </c>
      <c r="BM212" s="18" t="s">
        <v>541</v>
      </c>
    </row>
    <row r="213" s="1" customFormat="1">
      <c r="B213" s="39"/>
      <c r="C213" s="40"/>
      <c r="D213" s="229" t="s">
        <v>245</v>
      </c>
      <c r="E213" s="40"/>
      <c r="F213" s="230" t="s">
        <v>542</v>
      </c>
      <c r="G213" s="40"/>
      <c r="H213" s="40"/>
      <c r="I213" s="144"/>
      <c r="J213" s="40"/>
      <c r="K213" s="40"/>
      <c r="L213" s="44"/>
      <c r="M213" s="231"/>
      <c r="N213" s="80"/>
      <c r="O213" s="80"/>
      <c r="P213" s="80"/>
      <c r="Q213" s="80"/>
      <c r="R213" s="80"/>
      <c r="S213" s="80"/>
      <c r="T213" s="81"/>
      <c r="AT213" s="18" t="s">
        <v>245</v>
      </c>
      <c r="AU213" s="18" t="s">
        <v>81</v>
      </c>
    </row>
    <row r="214" s="12" customFormat="1">
      <c r="B214" s="233"/>
      <c r="C214" s="234"/>
      <c r="D214" s="229" t="s">
        <v>249</v>
      </c>
      <c r="E214" s="235" t="s">
        <v>19</v>
      </c>
      <c r="F214" s="236" t="s">
        <v>543</v>
      </c>
      <c r="G214" s="234"/>
      <c r="H214" s="237">
        <v>14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249</v>
      </c>
      <c r="AU214" s="243" t="s">
        <v>81</v>
      </c>
      <c r="AV214" s="12" t="s">
        <v>81</v>
      </c>
      <c r="AW214" s="12" t="s">
        <v>33</v>
      </c>
      <c r="AX214" s="12" t="s">
        <v>72</v>
      </c>
      <c r="AY214" s="243" t="s">
        <v>236</v>
      </c>
    </row>
    <row r="215" s="1" customFormat="1" ht="16.5" customHeight="1">
      <c r="B215" s="39"/>
      <c r="C215" s="217" t="s">
        <v>544</v>
      </c>
      <c r="D215" s="217" t="s">
        <v>238</v>
      </c>
      <c r="E215" s="218" t="s">
        <v>545</v>
      </c>
      <c r="F215" s="219" t="s">
        <v>546</v>
      </c>
      <c r="G215" s="220" t="s">
        <v>318</v>
      </c>
      <c r="H215" s="221">
        <v>15.300000000000001</v>
      </c>
      <c r="I215" s="222"/>
      <c r="J215" s="223">
        <f>ROUND(I215*H215,2)</f>
        <v>0</v>
      </c>
      <c r="K215" s="219" t="s">
        <v>242</v>
      </c>
      <c r="L215" s="44"/>
      <c r="M215" s="224" t="s">
        <v>19</v>
      </c>
      <c r="N215" s="225" t="s">
        <v>43</v>
      </c>
      <c r="O215" s="8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18" t="s">
        <v>243</v>
      </c>
      <c r="AT215" s="18" t="s">
        <v>238</v>
      </c>
      <c r="AU215" s="18" t="s">
        <v>81</v>
      </c>
      <c r="AY215" s="18" t="s">
        <v>236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79</v>
      </c>
      <c r="BK215" s="228">
        <f>ROUND(I215*H215,2)</f>
        <v>0</v>
      </c>
      <c r="BL215" s="18" t="s">
        <v>243</v>
      </c>
      <c r="BM215" s="18" t="s">
        <v>547</v>
      </c>
    </row>
    <row r="216" s="1" customFormat="1">
      <c r="B216" s="39"/>
      <c r="C216" s="40"/>
      <c r="D216" s="229" t="s">
        <v>245</v>
      </c>
      <c r="E216" s="40"/>
      <c r="F216" s="230" t="s">
        <v>548</v>
      </c>
      <c r="G216" s="40"/>
      <c r="H216" s="40"/>
      <c r="I216" s="144"/>
      <c r="J216" s="40"/>
      <c r="K216" s="40"/>
      <c r="L216" s="44"/>
      <c r="M216" s="231"/>
      <c r="N216" s="80"/>
      <c r="O216" s="80"/>
      <c r="P216" s="80"/>
      <c r="Q216" s="80"/>
      <c r="R216" s="80"/>
      <c r="S216" s="80"/>
      <c r="T216" s="81"/>
      <c r="AT216" s="18" t="s">
        <v>245</v>
      </c>
      <c r="AU216" s="18" t="s">
        <v>81</v>
      </c>
    </row>
    <row r="217" s="12" customFormat="1">
      <c r="B217" s="233"/>
      <c r="C217" s="234"/>
      <c r="D217" s="229" t="s">
        <v>249</v>
      </c>
      <c r="E217" s="235" t="s">
        <v>19</v>
      </c>
      <c r="F217" s="236" t="s">
        <v>549</v>
      </c>
      <c r="G217" s="234"/>
      <c r="H217" s="237">
        <v>15.300000000000001</v>
      </c>
      <c r="I217" s="238"/>
      <c r="J217" s="234"/>
      <c r="K217" s="234"/>
      <c r="L217" s="239"/>
      <c r="M217" s="240"/>
      <c r="N217" s="241"/>
      <c r="O217" s="241"/>
      <c r="P217" s="241"/>
      <c r="Q217" s="241"/>
      <c r="R217" s="241"/>
      <c r="S217" s="241"/>
      <c r="T217" s="242"/>
      <c r="AT217" s="243" t="s">
        <v>249</v>
      </c>
      <c r="AU217" s="243" t="s">
        <v>81</v>
      </c>
      <c r="AV217" s="12" t="s">
        <v>81</v>
      </c>
      <c r="AW217" s="12" t="s">
        <v>33</v>
      </c>
      <c r="AX217" s="12" t="s">
        <v>72</v>
      </c>
      <c r="AY217" s="243" t="s">
        <v>236</v>
      </c>
    </row>
    <row r="218" s="1" customFormat="1" ht="16.5" customHeight="1">
      <c r="B218" s="39"/>
      <c r="C218" s="217" t="s">
        <v>550</v>
      </c>
      <c r="D218" s="217" t="s">
        <v>238</v>
      </c>
      <c r="E218" s="218" t="s">
        <v>551</v>
      </c>
      <c r="F218" s="219" t="s">
        <v>552</v>
      </c>
      <c r="G218" s="220" t="s">
        <v>318</v>
      </c>
      <c r="H218" s="221">
        <v>32</v>
      </c>
      <c r="I218" s="222"/>
      <c r="J218" s="223">
        <f>ROUND(I218*H218,2)</f>
        <v>0</v>
      </c>
      <c r="K218" s="219" t="s">
        <v>242</v>
      </c>
      <c r="L218" s="44"/>
      <c r="M218" s="224" t="s">
        <v>19</v>
      </c>
      <c r="N218" s="225" t="s">
        <v>43</v>
      </c>
      <c r="O218" s="80"/>
      <c r="P218" s="226">
        <f>O218*H218</f>
        <v>0</v>
      </c>
      <c r="Q218" s="226">
        <v>0</v>
      </c>
      <c r="R218" s="226">
        <f>Q218*H218</f>
        <v>0</v>
      </c>
      <c r="S218" s="226">
        <v>0.34999999999999998</v>
      </c>
      <c r="T218" s="227">
        <f>S218*H218</f>
        <v>11.199999999999999</v>
      </c>
      <c r="AR218" s="18" t="s">
        <v>243</v>
      </c>
      <c r="AT218" s="18" t="s">
        <v>238</v>
      </c>
      <c r="AU218" s="18" t="s">
        <v>81</v>
      </c>
      <c r="AY218" s="18" t="s">
        <v>236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79</v>
      </c>
      <c r="BK218" s="228">
        <f>ROUND(I218*H218,2)</f>
        <v>0</v>
      </c>
      <c r="BL218" s="18" t="s">
        <v>243</v>
      </c>
      <c r="BM218" s="18" t="s">
        <v>553</v>
      </c>
    </row>
    <row r="219" s="1" customFormat="1">
      <c r="B219" s="39"/>
      <c r="C219" s="40"/>
      <c r="D219" s="229" t="s">
        <v>245</v>
      </c>
      <c r="E219" s="40"/>
      <c r="F219" s="230" t="s">
        <v>554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245</v>
      </c>
      <c r="AU219" s="18" t="s">
        <v>81</v>
      </c>
    </row>
    <row r="220" s="12" customFormat="1">
      <c r="B220" s="233"/>
      <c r="C220" s="234"/>
      <c r="D220" s="229" t="s">
        <v>249</v>
      </c>
      <c r="E220" s="235" t="s">
        <v>19</v>
      </c>
      <c r="F220" s="236" t="s">
        <v>555</v>
      </c>
      <c r="G220" s="234"/>
      <c r="H220" s="237">
        <v>32</v>
      </c>
      <c r="I220" s="238"/>
      <c r="J220" s="234"/>
      <c r="K220" s="234"/>
      <c r="L220" s="239"/>
      <c r="M220" s="240"/>
      <c r="N220" s="241"/>
      <c r="O220" s="241"/>
      <c r="P220" s="241"/>
      <c r="Q220" s="241"/>
      <c r="R220" s="241"/>
      <c r="S220" s="241"/>
      <c r="T220" s="242"/>
      <c r="AT220" s="243" t="s">
        <v>249</v>
      </c>
      <c r="AU220" s="243" t="s">
        <v>81</v>
      </c>
      <c r="AV220" s="12" t="s">
        <v>81</v>
      </c>
      <c r="AW220" s="12" t="s">
        <v>33</v>
      </c>
      <c r="AX220" s="12" t="s">
        <v>72</v>
      </c>
      <c r="AY220" s="243" t="s">
        <v>236</v>
      </c>
    </row>
    <row r="221" s="1" customFormat="1" ht="16.5" customHeight="1">
      <c r="B221" s="39"/>
      <c r="C221" s="217" t="s">
        <v>556</v>
      </c>
      <c r="D221" s="217" t="s">
        <v>238</v>
      </c>
      <c r="E221" s="218" t="s">
        <v>557</v>
      </c>
      <c r="F221" s="219" t="s">
        <v>558</v>
      </c>
      <c r="G221" s="220" t="s">
        <v>241</v>
      </c>
      <c r="H221" s="221">
        <v>0.312</v>
      </c>
      <c r="I221" s="222"/>
      <c r="J221" s="223">
        <f>ROUND(I221*H221,2)</f>
        <v>0</v>
      </c>
      <c r="K221" s="219" t="s">
        <v>242</v>
      </c>
      <c r="L221" s="44"/>
      <c r="M221" s="224" t="s">
        <v>19</v>
      </c>
      <c r="N221" s="225" t="s">
        <v>43</v>
      </c>
      <c r="O221" s="80"/>
      <c r="P221" s="226">
        <f>O221*H221</f>
        <v>0</v>
      </c>
      <c r="Q221" s="226">
        <v>0</v>
      </c>
      <c r="R221" s="226">
        <f>Q221*H221</f>
        <v>0</v>
      </c>
      <c r="S221" s="226">
        <v>2.6000000000000001</v>
      </c>
      <c r="T221" s="227">
        <f>S221*H221</f>
        <v>0.81120000000000003</v>
      </c>
      <c r="AR221" s="18" t="s">
        <v>243</v>
      </c>
      <c r="AT221" s="18" t="s">
        <v>238</v>
      </c>
      <c r="AU221" s="18" t="s">
        <v>81</v>
      </c>
      <c r="AY221" s="18" t="s">
        <v>236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79</v>
      </c>
      <c r="BK221" s="228">
        <f>ROUND(I221*H221,2)</f>
        <v>0</v>
      </c>
      <c r="BL221" s="18" t="s">
        <v>243</v>
      </c>
      <c r="BM221" s="18" t="s">
        <v>559</v>
      </c>
    </row>
    <row r="222" s="1" customFormat="1">
      <c r="B222" s="39"/>
      <c r="C222" s="40"/>
      <c r="D222" s="229" t="s">
        <v>245</v>
      </c>
      <c r="E222" s="40"/>
      <c r="F222" s="230" t="s">
        <v>560</v>
      </c>
      <c r="G222" s="40"/>
      <c r="H222" s="40"/>
      <c r="I222" s="144"/>
      <c r="J222" s="40"/>
      <c r="K222" s="40"/>
      <c r="L222" s="44"/>
      <c r="M222" s="231"/>
      <c r="N222" s="80"/>
      <c r="O222" s="80"/>
      <c r="P222" s="80"/>
      <c r="Q222" s="80"/>
      <c r="R222" s="80"/>
      <c r="S222" s="80"/>
      <c r="T222" s="81"/>
      <c r="AT222" s="18" t="s">
        <v>245</v>
      </c>
      <c r="AU222" s="18" t="s">
        <v>81</v>
      </c>
    </row>
    <row r="223" s="12" customFormat="1">
      <c r="B223" s="233"/>
      <c r="C223" s="234"/>
      <c r="D223" s="229" t="s">
        <v>249</v>
      </c>
      <c r="E223" s="235" t="s">
        <v>19</v>
      </c>
      <c r="F223" s="236" t="s">
        <v>561</v>
      </c>
      <c r="G223" s="234"/>
      <c r="H223" s="237">
        <v>0.312</v>
      </c>
      <c r="I223" s="238"/>
      <c r="J223" s="234"/>
      <c r="K223" s="234"/>
      <c r="L223" s="239"/>
      <c r="M223" s="240"/>
      <c r="N223" s="241"/>
      <c r="O223" s="241"/>
      <c r="P223" s="241"/>
      <c r="Q223" s="241"/>
      <c r="R223" s="241"/>
      <c r="S223" s="241"/>
      <c r="T223" s="242"/>
      <c r="AT223" s="243" t="s">
        <v>249</v>
      </c>
      <c r="AU223" s="243" t="s">
        <v>81</v>
      </c>
      <c r="AV223" s="12" t="s">
        <v>81</v>
      </c>
      <c r="AW223" s="12" t="s">
        <v>33</v>
      </c>
      <c r="AX223" s="12" t="s">
        <v>72</v>
      </c>
      <c r="AY223" s="243" t="s">
        <v>236</v>
      </c>
    </row>
    <row r="224" s="1" customFormat="1" ht="16.5" customHeight="1">
      <c r="B224" s="39"/>
      <c r="C224" s="217" t="s">
        <v>562</v>
      </c>
      <c r="D224" s="217" t="s">
        <v>238</v>
      </c>
      <c r="E224" s="218" t="s">
        <v>563</v>
      </c>
      <c r="F224" s="219" t="s">
        <v>564</v>
      </c>
      <c r="G224" s="220" t="s">
        <v>276</v>
      </c>
      <c r="H224" s="221">
        <v>6</v>
      </c>
      <c r="I224" s="222"/>
      <c r="J224" s="223">
        <f>ROUND(I224*H224,2)</f>
        <v>0</v>
      </c>
      <c r="K224" s="219" t="s">
        <v>242</v>
      </c>
      <c r="L224" s="44"/>
      <c r="M224" s="224" t="s">
        <v>19</v>
      </c>
      <c r="N224" s="225" t="s">
        <v>43</v>
      </c>
      <c r="O224" s="80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AR224" s="18" t="s">
        <v>243</v>
      </c>
      <c r="AT224" s="18" t="s">
        <v>238</v>
      </c>
      <c r="AU224" s="18" t="s">
        <v>81</v>
      </c>
      <c r="AY224" s="18" t="s">
        <v>236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79</v>
      </c>
      <c r="BK224" s="228">
        <f>ROUND(I224*H224,2)</f>
        <v>0</v>
      </c>
      <c r="BL224" s="18" t="s">
        <v>243</v>
      </c>
      <c r="BM224" s="18" t="s">
        <v>565</v>
      </c>
    </row>
    <row r="225" s="1" customFormat="1">
      <c r="B225" s="39"/>
      <c r="C225" s="40"/>
      <c r="D225" s="229" t="s">
        <v>245</v>
      </c>
      <c r="E225" s="40"/>
      <c r="F225" s="230" t="s">
        <v>566</v>
      </c>
      <c r="G225" s="40"/>
      <c r="H225" s="40"/>
      <c r="I225" s="144"/>
      <c r="J225" s="40"/>
      <c r="K225" s="40"/>
      <c r="L225" s="44"/>
      <c r="M225" s="231"/>
      <c r="N225" s="80"/>
      <c r="O225" s="80"/>
      <c r="P225" s="80"/>
      <c r="Q225" s="80"/>
      <c r="R225" s="80"/>
      <c r="S225" s="80"/>
      <c r="T225" s="81"/>
      <c r="AT225" s="18" t="s">
        <v>245</v>
      </c>
      <c r="AU225" s="18" t="s">
        <v>81</v>
      </c>
    </row>
    <row r="226" s="1" customFormat="1">
      <c r="B226" s="39"/>
      <c r="C226" s="40"/>
      <c r="D226" s="229" t="s">
        <v>247</v>
      </c>
      <c r="E226" s="40"/>
      <c r="F226" s="232" t="s">
        <v>528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247</v>
      </c>
      <c r="AU226" s="18" t="s">
        <v>81</v>
      </c>
    </row>
    <row r="227" s="12" customFormat="1">
      <c r="B227" s="233"/>
      <c r="C227" s="234"/>
      <c r="D227" s="229" t="s">
        <v>249</v>
      </c>
      <c r="E227" s="235" t="s">
        <v>19</v>
      </c>
      <c r="F227" s="236" t="s">
        <v>567</v>
      </c>
      <c r="G227" s="234"/>
      <c r="H227" s="237">
        <v>4</v>
      </c>
      <c r="I227" s="238"/>
      <c r="J227" s="234"/>
      <c r="K227" s="234"/>
      <c r="L227" s="239"/>
      <c r="M227" s="240"/>
      <c r="N227" s="241"/>
      <c r="O227" s="241"/>
      <c r="P227" s="241"/>
      <c r="Q227" s="241"/>
      <c r="R227" s="241"/>
      <c r="S227" s="241"/>
      <c r="T227" s="242"/>
      <c r="AT227" s="243" t="s">
        <v>249</v>
      </c>
      <c r="AU227" s="243" t="s">
        <v>81</v>
      </c>
      <c r="AV227" s="12" t="s">
        <v>81</v>
      </c>
      <c r="AW227" s="12" t="s">
        <v>33</v>
      </c>
      <c r="AX227" s="12" t="s">
        <v>72</v>
      </c>
      <c r="AY227" s="243" t="s">
        <v>236</v>
      </c>
    </row>
    <row r="228" s="12" customFormat="1">
      <c r="B228" s="233"/>
      <c r="C228" s="234"/>
      <c r="D228" s="229" t="s">
        <v>249</v>
      </c>
      <c r="E228" s="235" t="s">
        <v>19</v>
      </c>
      <c r="F228" s="236" t="s">
        <v>568</v>
      </c>
      <c r="G228" s="234"/>
      <c r="H228" s="237">
        <v>2</v>
      </c>
      <c r="I228" s="238"/>
      <c r="J228" s="234"/>
      <c r="K228" s="234"/>
      <c r="L228" s="239"/>
      <c r="M228" s="240"/>
      <c r="N228" s="241"/>
      <c r="O228" s="241"/>
      <c r="P228" s="241"/>
      <c r="Q228" s="241"/>
      <c r="R228" s="241"/>
      <c r="S228" s="241"/>
      <c r="T228" s="242"/>
      <c r="AT228" s="243" t="s">
        <v>249</v>
      </c>
      <c r="AU228" s="243" t="s">
        <v>81</v>
      </c>
      <c r="AV228" s="12" t="s">
        <v>81</v>
      </c>
      <c r="AW228" s="12" t="s">
        <v>33</v>
      </c>
      <c r="AX228" s="12" t="s">
        <v>72</v>
      </c>
      <c r="AY228" s="243" t="s">
        <v>236</v>
      </c>
    </row>
    <row r="229" s="1" customFormat="1" ht="16.5" customHeight="1">
      <c r="B229" s="39"/>
      <c r="C229" s="217" t="s">
        <v>569</v>
      </c>
      <c r="D229" s="217" t="s">
        <v>238</v>
      </c>
      <c r="E229" s="218" t="s">
        <v>570</v>
      </c>
      <c r="F229" s="219" t="s">
        <v>571</v>
      </c>
      <c r="G229" s="220" t="s">
        <v>318</v>
      </c>
      <c r="H229" s="221">
        <v>5.7999999999999998</v>
      </c>
      <c r="I229" s="222"/>
      <c r="J229" s="223">
        <f>ROUND(I229*H229,2)</f>
        <v>0</v>
      </c>
      <c r="K229" s="219" t="s">
        <v>242</v>
      </c>
      <c r="L229" s="44"/>
      <c r="M229" s="224" t="s">
        <v>19</v>
      </c>
      <c r="N229" s="225" t="s">
        <v>43</v>
      </c>
      <c r="O229" s="80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AR229" s="18" t="s">
        <v>243</v>
      </c>
      <c r="AT229" s="18" t="s">
        <v>238</v>
      </c>
      <c r="AU229" s="18" t="s">
        <v>81</v>
      </c>
      <c r="AY229" s="18" t="s">
        <v>236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8" t="s">
        <v>79</v>
      </c>
      <c r="BK229" s="228">
        <f>ROUND(I229*H229,2)</f>
        <v>0</v>
      </c>
      <c r="BL229" s="18" t="s">
        <v>243</v>
      </c>
      <c r="BM229" s="18" t="s">
        <v>572</v>
      </c>
    </row>
    <row r="230" s="1" customFormat="1">
      <c r="B230" s="39"/>
      <c r="C230" s="40"/>
      <c r="D230" s="229" t="s">
        <v>245</v>
      </c>
      <c r="E230" s="40"/>
      <c r="F230" s="230" t="s">
        <v>573</v>
      </c>
      <c r="G230" s="40"/>
      <c r="H230" s="40"/>
      <c r="I230" s="144"/>
      <c r="J230" s="40"/>
      <c r="K230" s="40"/>
      <c r="L230" s="44"/>
      <c r="M230" s="231"/>
      <c r="N230" s="80"/>
      <c r="O230" s="80"/>
      <c r="P230" s="80"/>
      <c r="Q230" s="80"/>
      <c r="R230" s="80"/>
      <c r="S230" s="80"/>
      <c r="T230" s="81"/>
      <c r="AT230" s="18" t="s">
        <v>245</v>
      </c>
      <c r="AU230" s="18" t="s">
        <v>81</v>
      </c>
    </row>
    <row r="231" s="1" customFormat="1">
      <c r="B231" s="39"/>
      <c r="C231" s="40"/>
      <c r="D231" s="229" t="s">
        <v>247</v>
      </c>
      <c r="E231" s="40"/>
      <c r="F231" s="232" t="s">
        <v>515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247</v>
      </c>
      <c r="AU231" s="18" t="s">
        <v>81</v>
      </c>
    </row>
    <row r="232" s="12" customFormat="1">
      <c r="B232" s="233"/>
      <c r="C232" s="234"/>
      <c r="D232" s="229" t="s">
        <v>249</v>
      </c>
      <c r="E232" s="235" t="s">
        <v>19</v>
      </c>
      <c r="F232" s="236" t="s">
        <v>574</v>
      </c>
      <c r="G232" s="234"/>
      <c r="H232" s="237">
        <v>5.7999999999999998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AT232" s="243" t="s">
        <v>249</v>
      </c>
      <c r="AU232" s="243" t="s">
        <v>81</v>
      </c>
      <c r="AV232" s="12" t="s">
        <v>81</v>
      </c>
      <c r="AW232" s="12" t="s">
        <v>33</v>
      </c>
      <c r="AX232" s="12" t="s">
        <v>72</v>
      </c>
      <c r="AY232" s="243" t="s">
        <v>236</v>
      </c>
    </row>
    <row r="233" s="1" customFormat="1" ht="16.5" customHeight="1">
      <c r="B233" s="39"/>
      <c r="C233" s="217" t="s">
        <v>575</v>
      </c>
      <c r="D233" s="217" t="s">
        <v>238</v>
      </c>
      <c r="E233" s="218" t="s">
        <v>576</v>
      </c>
      <c r="F233" s="219" t="s">
        <v>577</v>
      </c>
      <c r="G233" s="220" t="s">
        <v>318</v>
      </c>
      <c r="H233" s="221">
        <v>1.6000000000000001</v>
      </c>
      <c r="I233" s="222"/>
      <c r="J233" s="223">
        <f>ROUND(I233*H233,2)</f>
        <v>0</v>
      </c>
      <c r="K233" s="219" t="s">
        <v>242</v>
      </c>
      <c r="L233" s="44"/>
      <c r="M233" s="224" t="s">
        <v>19</v>
      </c>
      <c r="N233" s="225" t="s">
        <v>43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243</v>
      </c>
      <c r="AT233" s="18" t="s">
        <v>238</v>
      </c>
      <c r="AU233" s="18" t="s">
        <v>81</v>
      </c>
      <c r="AY233" s="18" t="s">
        <v>236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79</v>
      </c>
      <c r="BK233" s="228">
        <f>ROUND(I233*H233,2)</f>
        <v>0</v>
      </c>
      <c r="BL233" s="18" t="s">
        <v>243</v>
      </c>
      <c r="BM233" s="18" t="s">
        <v>578</v>
      </c>
    </row>
    <row r="234" s="1" customFormat="1">
      <c r="B234" s="39"/>
      <c r="C234" s="40"/>
      <c r="D234" s="229" t="s">
        <v>245</v>
      </c>
      <c r="E234" s="40"/>
      <c r="F234" s="230" t="s">
        <v>579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245</v>
      </c>
      <c r="AU234" s="18" t="s">
        <v>81</v>
      </c>
    </row>
    <row r="235" s="1" customFormat="1">
      <c r="B235" s="39"/>
      <c r="C235" s="40"/>
      <c r="D235" s="229" t="s">
        <v>247</v>
      </c>
      <c r="E235" s="40"/>
      <c r="F235" s="232" t="s">
        <v>580</v>
      </c>
      <c r="G235" s="40"/>
      <c r="H235" s="40"/>
      <c r="I235" s="144"/>
      <c r="J235" s="40"/>
      <c r="K235" s="40"/>
      <c r="L235" s="44"/>
      <c r="M235" s="231"/>
      <c r="N235" s="80"/>
      <c r="O235" s="80"/>
      <c r="P235" s="80"/>
      <c r="Q235" s="80"/>
      <c r="R235" s="80"/>
      <c r="S235" s="80"/>
      <c r="T235" s="81"/>
      <c r="AT235" s="18" t="s">
        <v>247</v>
      </c>
      <c r="AU235" s="18" t="s">
        <v>81</v>
      </c>
    </row>
    <row r="236" s="12" customFormat="1">
      <c r="B236" s="233"/>
      <c r="C236" s="234"/>
      <c r="D236" s="229" t="s">
        <v>249</v>
      </c>
      <c r="E236" s="235" t="s">
        <v>19</v>
      </c>
      <c r="F236" s="236" t="s">
        <v>581</v>
      </c>
      <c r="G236" s="234"/>
      <c r="H236" s="237">
        <v>1.6000000000000001</v>
      </c>
      <c r="I236" s="238"/>
      <c r="J236" s="234"/>
      <c r="K236" s="234"/>
      <c r="L236" s="239"/>
      <c r="M236" s="240"/>
      <c r="N236" s="241"/>
      <c r="O236" s="241"/>
      <c r="P236" s="241"/>
      <c r="Q236" s="241"/>
      <c r="R236" s="241"/>
      <c r="S236" s="241"/>
      <c r="T236" s="242"/>
      <c r="AT236" s="243" t="s">
        <v>249</v>
      </c>
      <c r="AU236" s="243" t="s">
        <v>81</v>
      </c>
      <c r="AV236" s="12" t="s">
        <v>81</v>
      </c>
      <c r="AW236" s="12" t="s">
        <v>33</v>
      </c>
      <c r="AX236" s="12" t="s">
        <v>72</v>
      </c>
      <c r="AY236" s="243" t="s">
        <v>236</v>
      </c>
    </row>
    <row r="237" s="11" customFormat="1" ht="22.8" customHeight="1">
      <c r="B237" s="201"/>
      <c r="C237" s="202"/>
      <c r="D237" s="203" t="s">
        <v>71</v>
      </c>
      <c r="E237" s="215" t="s">
        <v>582</v>
      </c>
      <c r="F237" s="215" t="s">
        <v>583</v>
      </c>
      <c r="G237" s="202"/>
      <c r="H237" s="202"/>
      <c r="I237" s="205"/>
      <c r="J237" s="216">
        <f>BK237</f>
        <v>0</v>
      </c>
      <c r="K237" s="202"/>
      <c r="L237" s="207"/>
      <c r="M237" s="208"/>
      <c r="N237" s="209"/>
      <c r="O237" s="209"/>
      <c r="P237" s="210">
        <f>SUM(P238:P317)</f>
        <v>0</v>
      </c>
      <c r="Q237" s="209"/>
      <c r="R237" s="210">
        <f>SUM(R238:R317)</f>
        <v>0</v>
      </c>
      <c r="S237" s="209"/>
      <c r="T237" s="211">
        <f>SUM(T238:T317)</f>
        <v>0</v>
      </c>
      <c r="AR237" s="212" t="s">
        <v>79</v>
      </c>
      <c r="AT237" s="213" t="s">
        <v>71</v>
      </c>
      <c r="AU237" s="213" t="s">
        <v>79</v>
      </c>
      <c r="AY237" s="212" t="s">
        <v>236</v>
      </c>
      <c r="BK237" s="214">
        <f>SUM(BK238:BK317)</f>
        <v>0</v>
      </c>
    </row>
    <row r="238" s="1" customFormat="1" ht="16.5" customHeight="1">
      <c r="B238" s="39"/>
      <c r="C238" s="217" t="s">
        <v>584</v>
      </c>
      <c r="D238" s="217" t="s">
        <v>238</v>
      </c>
      <c r="E238" s="218" t="s">
        <v>585</v>
      </c>
      <c r="F238" s="219" t="s">
        <v>586</v>
      </c>
      <c r="G238" s="220" t="s">
        <v>256</v>
      </c>
      <c r="H238" s="221">
        <v>15.866</v>
      </c>
      <c r="I238" s="222"/>
      <c r="J238" s="223">
        <f>ROUND(I238*H238,2)</f>
        <v>0</v>
      </c>
      <c r="K238" s="219" t="s">
        <v>242</v>
      </c>
      <c r="L238" s="44"/>
      <c r="M238" s="224" t="s">
        <v>19</v>
      </c>
      <c r="N238" s="225" t="s">
        <v>43</v>
      </c>
      <c r="O238" s="8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AR238" s="18" t="s">
        <v>243</v>
      </c>
      <c r="AT238" s="18" t="s">
        <v>238</v>
      </c>
      <c r="AU238" s="18" t="s">
        <v>81</v>
      </c>
      <c r="AY238" s="18" t="s">
        <v>236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79</v>
      </c>
      <c r="BK238" s="228">
        <f>ROUND(I238*H238,2)</f>
        <v>0</v>
      </c>
      <c r="BL238" s="18" t="s">
        <v>243</v>
      </c>
      <c r="BM238" s="18" t="s">
        <v>587</v>
      </c>
    </row>
    <row r="239" s="1" customFormat="1">
      <c r="B239" s="39"/>
      <c r="C239" s="40"/>
      <c r="D239" s="229" t="s">
        <v>245</v>
      </c>
      <c r="E239" s="40"/>
      <c r="F239" s="230" t="s">
        <v>588</v>
      </c>
      <c r="G239" s="40"/>
      <c r="H239" s="40"/>
      <c r="I239" s="144"/>
      <c r="J239" s="40"/>
      <c r="K239" s="40"/>
      <c r="L239" s="44"/>
      <c r="M239" s="231"/>
      <c r="N239" s="80"/>
      <c r="O239" s="80"/>
      <c r="P239" s="80"/>
      <c r="Q239" s="80"/>
      <c r="R239" s="80"/>
      <c r="S239" s="80"/>
      <c r="T239" s="81"/>
      <c r="AT239" s="18" t="s">
        <v>245</v>
      </c>
      <c r="AU239" s="18" t="s">
        <v>81</v>
      </c>
    </row>
    <row r="240" s="13" customFormat="1">
      <c r="B240" s="250"/>
      <c r="C240" s="251"/>
      <c r="D240" s="229" t="s">
        <v>249</v>
      </c>
      <c r="E240" s="252" t="s">
        <v>19</v>
      </c>
      <c r="F240" s="253" t="s">
        <v>589</v>
      </c>
      <c r="G240" s="251"/>
      <c r="H240" s="252" t="s">
        <v>19</v>
      </c>
      <c r="I240" s="254"/>
      <c r="J240" s="251"/>
      <c r="K240" s="251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249</v>
      </c>
      <c r="AU240" s="259" t="s">
        <v>81</v>
      </c>
      <c r="AV240" s="13" t="s">
        <v>79</v>
      </c>
      <c r="AW240" s="13" t="s">
        <v>33</v>
      </c>
      <c r="AX240" s="13" t="s">
        <v>72</v>
      </c>
      <c r="AY240" s="259" t="s">
        <v>236</v>
      </c>
    </row>
    <row r="241" s="12" customFormat="1">
      <c r="B241" s="233"/>
      <c r="C241" s="234"/>
      <c r="D241" s="229" t="s">
        <v>249</v>
      </c>
      <c r="E241" s="235" t="s">
        <v>19</v>
      </c>
      <c r="F241" s="236" t="s">
        <v>590</v>
      </c>
      <c r="G241" s="234"/>
      <c r="H241" s="237">
        <v>8.6579999999999995</v>
      </c>
      <c r="I241" s="238"/>
      <c r="J241" s="234"/>
      <c r="K241" s="234"/>
      <c r="L241" s="239"/>
      <c r="M241" s="240"/>
      <c r="N241" s="241"/>
      <c r="O241" s="241"/>
      <c r="P241" s="241"/>
      <c r="Q241" s="241"/>
      <c r="R241" s="241"/>
      <c r="S241" s="241"/>
      <c r="T241" s="242"/>
      <c r="AT241" s="243" t="s">
        <v>249</v>
      </c>
      <c r="AU241" s="243" t="s">
        <v>81</v>
      </c>
      <c r="AV241" s="12" t="s">
        <v>81</v>
      </c>
      <c r="AW241" s="12" t="s">
        <v>33</v>
      </c>
      <c r="AX241" s="12" t="s">
        <v>72</v>
      </c>
      <c r="AY241" s="243" t="s">
        <v>236</v>
      </c>
    </row>
    <row r="242" s="12" customFormat="1">
      <c r="B242" s="233"/>
      <c r="C242" s="234"/>
      <c r="D242" s="229" t="s">
        <v>249</v>
      </c>
      <c r="E242" s="235" t="s">
        <v>19</v>
      </c>
      <c r="F242" s="236" t="s">
        <v>591</v>
      </c>
      <c r="G242" s="234"/>
      <c r="H242" s="237">
        <v>7.2080000000000002</v>
      </c>
      <c r="I242" s="238"/>
      <c r="J242" s="234"/>
      <c r="K242" s="234"/>
      <c r="L242" s="239"/>
      <c r="M242" s="240"/>
      <c r="N242" s="241"/>
      <c r="O242" s="241"/>
      <c r="P242" s="241"/>
      <c r="Q242" s="241"/>
      <c r="R242" s="241"/>
      <c r="S242" s="241"/>
      <c r="T242" s="242"/>
      <c r="AT242" s="243" t="s">
        <v>249</v>
      </c>
      <c r="AU242" s="243" t="s">
        <v>81</v>
      </c>
      <c r="AV242" s="12" t="s">
        <v>81</v>
      </c>
      <c r="AW242" s="12" t="s">
        <v>33</v>
      </c>
      <c r="AX242" s="12" t="s">
        <v>72</v>
      </c>
      <c r="AY242" s="243" t="s">
        <v>236</v>
      </c>
    </row>
    <row r="243" s="1" customFormat="1" ht="16.5" customHeight="1">
      <c r="B243" s="39"/>
      <c r="C243" s="217" t="s">
        <v>592</v>
      </c>
      <c r="D243" s="217" t="s">
        <v>238</v>
      </c>
      <c r="E243" s="218" t="s">
        <v>585</v>
      </c>
      <c r="F243" s="219" t="s">
        <v>586</v>
      </c>
      <c r="G243" s="220" t="s">
        <v>256</v>
      </c>
      <c r="H243" s="221">
        <v>6.8959999999999999</v>
      </c>
      <c r="I243" s="222"/>
      <c r="J243" s="223">
        <f>ROUND(I243*H243,2)</f>
        <v>0</v>
      </c>
      <c r="K243" s="219" t="s">
        <v>242</v>
      </c>
      <c r="L243" s="44"/>
      <c r="M243" s="224" t="s">
        <v>19</v>
      </c>
      <c r="N243" s="225" t="s">
        <v>43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243</v>
      </c>
      <c r="AT243" s="18" t="s">
        <v>238</v>
      </c>
      <c r="AU243" s="18" t="s">
        <v>81</v>
      </c>
      <c r="AY243" s="18" t="s">
        <v>236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79</v>
      </c>
      <c r="BK243" s="228">
        <f>ROUND(I243*H243,2)</f>
        <v>0</v>
      </c>
      <c r="BL243" s="18" t="s">
        <v>243</v>
      </c>
      <c r="BM243" s="18" t="s">
        <v>593</v>
      </c>
    </row>
    <row r="244" s="1" customFormat="1">
      <c r="B244" s="39"/>
      <c r="C244" s="40"/>
      <c r="D244" s="229" t="s">
        <v>245</v>
      </c>
      <c r="E244" s="40"/>
      <c r="F244" s="230" t="s">
        <v>588</v>
      </c>
      <c r="G244" s="40"/>
      <c r="H244" s="40"/>
      <c r="I244" s="144"/>
      <c r="J244" s="40"/>
      <c r="K244" s="40"/>
      <c r="L244" s="44"/>
      <c r="M244" s="231"/>
      <c r="N244" s="80"/>
      <c r="O244" s="80"/>
      <c r="P244" s="80"/>
      <c r="Q244" s="80"/>
      <c r="R244" s="80"/>
      <c r="S244" s="80"/>
      <c r="T244" s="81"/>
      <c r="AT244" s="18" t="s">
        <v>245</v>
      </c>
      <c r="AU244" s="18" t="s">
        <v>81</v>
      </c>
    </row>
    <row r="245" s="13" customFormat="1">
      <c r="B245" s="250"/>
      <c r="C245" s="251"/>
      <c r="D245" s="229" t="s">
        <v>249</v>
      </c>
      <c r="E245" s="252" t="s">
        <v>19</v>
      </c>
      <c r="F245" s="253" t="s">
        <v>594</v>
      </c>
      <c r="G245" s="251"/>
      <c r="H245" s="252" t="s">
        <v>19</v>
      </c>
      <c r="I245" s="254"/>
      <c r="J245" s="251"/>
      <c r="K245" s="251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249</v>
      </c>
      <c r="AU245" s="259" t="s">
        <v>81</v>
      </c>
      <c r="AV245" s="13" t="s">
        <v>79</v>
      </c>
      <c r="AW245" s="13" t="s">
        <v>33</v>
      </c>
      <c r="AX245" s="13" t="s">
        <v>72</v>
      </c>
      <c r="AY245" s="259" t="s">
        <v>236</v>
      </c>
    </row>
    <row r="246" s="12" customFormat="1">
      <c r="B246" s="233"/>
      <c r="C246" s="234"/>
      <c r="D246" s="229" t="s">
        <v>249</v>
      </c>
      <c r="E246" s="235" t="s">
        <v>19</v>
      </c>
      <c r="F246" s="236" t="s">
        <v>595</v>
      </c>
      <c r="G246" s="234"/>
      <c r="H246" s="237">
        <v>6.7859999999999996</v>
      </c>
      <c r="I246" s="238"/>
      <c r="J246" s="234"/>
      <c r="K246" s="234"/>
      <c r="L246" s="239"/>
      <c r="M246" s="240"/>
      <c r="N246" s="241"/>
      <c r="O246" s="241"/>
      <c r="P246" s="241"/>
      <c r="Q246" s="241"/>
      <c r="R246" s="241"/>
      <c r="S246" s="241"/>
      <c r="T246" s="242"/>
      <c r="AT246" s="243" t="s">
        <v>249</v>
      </c>
      <c r="AU246" s="243" t="s">
        <v>81</v>
      </c>
      <c r="AV246" s="12" t="s">
        <v>81</v>
      </c>
      <c r="AW246" s="12" t="s">
        <v>33</v>
      </c>
      <c r="AX246" s="12" t="s">
        <v>72</v>
      </c>
      <c r="AY246" s="243" t="s">
        <v>236</v>
      </c>
    </row>
    <row r="247" s="12" customFormat="1">
      <c r="B247" s="233"/>
      <c r="C247" s="234"/>
      <c r="D247" s="229" t="s">
        <v>249</v>
      </c>
      <c r="E247" s="235" t="s">
        <v>19</v>
      </c>
      <c r="F247" s="236" t="s">
        <v>596</v>
      </c>
      <c r="G247" s="234"/>
      <c r="H247" s="237">
        <v>0.11</v>
      </c>
      <c r="I247" s="238"/>
      <c r="J247" s="234"/>
      <c r="K247" s="234"/>
      <c r="L247" s="239"/>
      <c r="M247" s="240"/>
      <c r="N247" s="241"/>
      <c r="O247" s="241"/>
      <c r="P247" s="241"/>
      <c r="Q247" s="241"/>
      <c r="R247" s="241"/>
      <c r="S247" s="241"/>
      <c r="T247" s="242"/>
      <c r="AT247" s="243" t="s">
        <v>249</v>
      </c>
      <c r="AU247" s="243" t="s">
        <v>81</v>
      </c>
      <c r="AV247" s="12" t="s">
        <v>81</v>
      </c>
      <c r="AW247" s="12" t="s">
        <v>33</v>
      </c>
      <c r="AX247" s="12" t="s">
        <v>72</v>
      </c>
      <c r="AY247" s="243" t="s">
        <v>236</v>
      </c>
    </row>
    <row r="248" s="1" customFormat="1" ht="16.5" customHeight="1">
      <c r="B248" s="39"/>
      <c r="C248" s="217" t="s">
        <v>597</v>
      </c>
      <c r="D248" s="217" t="s">
        <v>238</v>
      </c>
      <c r="E248" s="218" t="s">
        <v>585</v>
      </c>
      <c r="F248" s="219" t="s">
        <v>586</v>
      </c>
      <c r="G248" s="220" t="s">
        <v>256</v>
      </c>
      <c r="H248" s="221">
        <v>180.98500000000001</v>
      </c>
      <c r="I248" s="222"/>
      <c r="J248" s="223">
        <f>ROUND(I248*H248,2)</f>
        <v>0</v>
      </c>
      <c r="K248" s="219" t="s">
        <v>242</v>
      </c>
      <c r="L248" s="44"/>
      <c r="M248" s="224" t="s">
        <v>19</v>
      </c>
      <c r="N248" s="225" t="s">
        <v>43</v>
      </c>
      <c r="O248" s="80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AR248" s="18" t="s">
        <v>243</v>
      </c>
      <c r="AT248" s="18" t="s">
        <v>238</v>
      </c>
      <c r="AU248" s="18" t="s">
        <v>81</v>
      </c>
      <c r="AY248" s="18" t="s">
        <v>236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8" t="s">
        <v>79</v>
      </c>
      <c r="BK248" s="228">
        <f>ROUND(I248*H248,2)</f>
        <v>0</v>
      </c>
      <c r="BL248" s="18" t="s">
        <v>243</v>
      </c>
      <c r="BM248" s="18" t="s">
        <v>598</v>
      </c>
    </row>
    <row r="249" s="1" customFormat="1">
      <c r="B249" s="39"/>
      <c r="C249" s="40"/>
      <c r="D249" s="229" t="s">
        <v>245</v>
      </c>
      <c r="E249" s="40"/>
      <c r="F249" s="230" t="s">
        <v>588</v>
      </c>
      <c r="G249" s="40"/>
      <c r="H249" s="40"/>
      <c r="I249" s="144"/>
      <c r="J249" s="40"/>
      <c r="K249" s="40"/>
      <c r="L249" s="44"/>
      <c r="M249" s="231"/>
      <c r="N249" s="80"/>
      <c r="O249" s="80"/>
      <c r="P249" s="80"/>
      <c r="Q249" s="80"/>
      <c r="R249" s="80"/>
      <c r="S249" s="80"/>
      <c r="T249" s="81"/>
      <c r="AT249" s="18" t="s">
        <v>245</v>
      </c>
      <c r="AU249" s="18" t="s">
        <v>81</v>
      </c>
    </row>
    <row r="250" s="13" customFormat="1">
      <c r="B250" s="250"/>
      <c r="C250" s="251"/>
      <c r="D250" s="229" t="s">
        <v>249</v>
      </c>
      <c r="E250" s="252" t="s">
        <v>19</v>
      </c>
      <c r="F250" s="253" t="s">
        <v>599</v>
      </c>
      <c r="G250" s="251"/>
      <c r="H250" s="252" t="s">
        <v>19</v>
      </c>
      <c r="I250" s="254"/>
      <c r="J250" s="251"/>
      <c r="K250" s="251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249</v>
      </c>
      <c r="AU250" s="259" t="s">
        <v>81</v>
      </c>
      <c r="AV250" s="13" t="s">
        <v>79</v>
      </c>
      <c r="AW250" s="13" t="s">
        <v>33</v>
      </c>
      <c r="AX250" s="13" t="s">
        <v>72</v>
      </c>
      <c r="AY250" s="259" t="s">
        <v>236</v>
      </c>
    </row>
    <row r="251" s="12" customFormat="1">
      <c r="B251" s="233"/>
      <c r="C251" s="234"/>
      <c r="D251" s="229" t="s">
        <v>249</v>
      </c>
      <c r="E251" s="235" t="s">
        <v>19</v>
      </c>
      <c r="F251" s="236" t="s">
        <v>600</v>
      </c>
      <c r="G251" s="234"/>
      <c r="H251" s="237">
        <v>180.98500000000001</v>
      </c>
      <c r="I251" s="238"/>
      <c r="J251" s="234"/>
      <c r="K251" s="234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249</v>
      </c>
      <c r="AU251" s="243" t="s">
        <v>81</v>
      </c>
      <c r="AV251" s="12" t="s">
        <v>81</v>
      </c>
      <c r="AW251" s="12" t="s">
        <v>33</v>
      </c>
      <c r="AX251" s="12" t="s">
        <v>72</v>
      </c>
      <c r="AY251" s="243" t="s">
        <v>236</v>
      </c>
    </row>
    <row r="252" s="1" customFormat="1" ht="16.5" customHeight="1">
      <c r="B252" s="39"/>
      <c r="C252" s="217" t="s">
        <v>601</v>
      </c>
      <c r="D252" s="217" t="s">
        <v>238</v>
      </c>
      <c r="E252" s="218" t="s">
        <v>602</v>
      </c>
      <c r="F252" s="219" t="s">
        <v>603</v>
      </c>
      <c r="G252" s="220" t="s">
        <v>256</v>
      </c>
      <c r="H252" s="221">
        <v>5.5800000000000001</v>
      </c>
      <c r="I252" s="222"/>
      <c r="J252" s="223">
        <f>ROUND(I252*H252,2)</f>
        <v>0</v>
      </c>
      <c r="K252" s="219" t="s">
        <v>242</v>
      </c>
      <c r="L252" s="44"/>
      <c r="M252" s="224" t="s">
        <v>19</v>
      </c>
      <c r="N252" s="225" t="s">
        <v>43</v>
      </c>
      <c r="O252" s="80"/>
      <c r="P252" s="226">
        <f>O252*H252</f>
        <v>0</v>
      </c>
      <c r="Q252" s="226">
        <v>0</v>
      </c>
      <c r="R252" s="226">
        <f>Q252*H252</f>
        <v>0</v>
      </c>
      <c r="S252" s="226">
        <v>0</v>
      </c>
      <c r="T252" s="227">
        <f>S252*H252</f>
        <v>0</v>
      </c>
      <c r="AR252" s="18" t="s">
        <v>243</v>
      </c>
      <c r="AT252" s="18" t="s">
        <v>238</v>
      </c>
      <c r="AU252" s="18" t="s">
        <v>81</v>
      </c>
      <c r="AY252" s="18" t="s">
        <v>236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8" t="s">
        <v>79</v>
      </c>
      <c r="BK252" s="228">
        <f>ROUND(I252*H252,2)</f>
        <v>0</v>
      </c>
      <c r="BL252" s="18" t="s">
        <v>243</v>
      </c>
      <c r="BM252" s="18" t="s">
        <v>604</v>
      </c>
    </row>
    <row r="253" s="1" customFormat="1">
      <c r="B253" s="39"/>
      <c r="C253" s="40"/>
      <c r="D253" s="229" t="s">
        <v>245</v>
      </c>
      <c r="E253" s="40"/>
      <c r="F253" s="230" t="s">
        <v>605</v>
      </c>
      <c r="G253" s="40"/>
      <c r="H253" s="40"/>
      <c r="I253" s="144"/>
      <c r="J253" s="40"/>
      <c r="K253" s="40"/>
      <c r="L253" s="44"/>
      <c r="M253" s="231"/>
      <c r="N253" s="80"/>
      <c r="O253" s="80"/>
      <c r="P253" s="80"/>
      <c r="Q253" s="80"/>
      <c r="R253" s="80"/>
      <c r="S253" s="80"/>
      <c r="T253" s="81"/>
      <c r="AT253" s="18" t="s">
        <v>245</v>
      </c>
      <c r="AU253" s="18" t="s">
        <v>81</v>
      </c>
    </row>
    <row r="254" s="13" customFormat="1">
      <c r="B254" s="250"/>
      <c r="C254" s="251"/>
      <c r="D254" s="229" t="s">
        <v>249</v>
      </c>
      <c r="E254" s="252" t="s">
        <v>19</v>
      </c>
      <c r="F254" s="253" t="s">
        <v>599</v>
      </c>
      <c r="G254" s="251"/>
      <c r="H254" s="252" t="s">
        <v>19</v>
      </c>
      <c r="I254" s="254"/>
      <c r="J254" s="251"/>
      <c r="K254" s="251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249</v>
      </c>
      <c r="AU254" s="259" t="s">
        <v>81</v>
      </c>
      <c r="AV254" s="13" t="s">
        <v>79</v>
      </c>
      <c r="AW254" s="13" t="s">
        <v>33</v>
      </c>
      <c r="AX254" s="13" t="s">
        <v>72</v>
      </c>
      <c r="AY254" s="259" t="s">
        <v>236</v>
      </c>
    </row>
    <row r="255" s="12" customFormat="1">
      <c r="B255" s="233"/>
      <c r="C255" s="234"/>
      <c r="D255" s="229" t="s">
        <v>249</v>
      </c>
      <c r="E255" s="235" t="s">
        <v>19</v>
      </c>
      <c r="F255" s="236" t="s">
        <v>606</v>
      </c>
      <c r="G255" s="234"/>
      <c r="H255" s="237">
        <v>5.5800000000000001</v>
      </c>
      <c r="I255" s="238"/>
      <c r="J255" s="234"/>
      <c r="K255" s="234"/>
      <c r="L255" s="239"/>
      <c r="M255" s="240"/>
      <c r="N255" s="241"/>
      <c r="O255" s="241"/>
      <c r="P255" s="241"/>
      <c r="Q255" s="241"/>
      <c r="R255" s="241"/>
      <c r="S255" s="241"/>
      <c r="T255" s="242"/>
      <c r="AT255" s="243" t="s">
        <v>249</v>
      </c>
      <c r="AU255" s="243" t="s">
        <v>81</v>
      </c>
      <c r="AV255" s="12" t="s">
        <v>81</v>
      </c>
      <c r="AW255" s="12" t="s">
        <v>33</v>
      </c>
      <c r="AX255" s="12" t="s">
        <v>72</v>
      </c>
      <c r="AY255" s="243" t="s">
        <v>236</v>
      </c>
    </row>
    <row r="256" s="1" customFormat="1" ht="16.5" customHeight="1">
      <c r="B256" s="39"/>
      <c r="C256" s="217" t="s">
        <v>607</v>
      </c>
      <c r="D256" s="217" t="s">
        <v>238</v>
      </c>
      <c r="E256" s="218" t="s">
        <v>608</v>
      </c>
      <c r="F256" s="219" t="s">
        <v>609</v>
      </c>
      <c r="G256" s="220" t="s">
        <v>256</v>
      </c>
      <c r="H256" s="221">
        <v>393.14100000000002</v>
      </c>
      <c r="I256" s="222"/>
      <c r="J256" s="223">
        <f>ROUND(I256*H256,2)</f>
        <v>0</v>
      </c>
      <c r="K256" s="219" t="s">
        <v>242</v>
      </c>
      <c r="L256" s="44"/>
      <c r="M256" s="224" t="s">
        <v>19</v>
      </c>
      <c r="N256" s="225" t="s">
        <v>43</v>
      </c>
      <c r="O256" s="80"/>
      <c r="P256" s="226">
        <f>O256*H256</f>
        <v>0</v>
      </c>
      <c r="Q256" s="226">
        <v>0</v>
      </c>
      <c r="R256" s="226">
        <f>Q256*H256</f>
        <v>0</v>
      </c>
      <c r="S256" s="226">
        <v>0</v>
      </c>
      <c r="T256" s="227">
        <f>S256*H256</f>
        <v>0</v>
      </c>
      <c r="AR256" s="18" t="s">
        <v>243</v>
      </c>
      <c r="AT256" s="18" t="s">
        <v>238</v>
      </c>
      <c r="AU256" s="18" t="s">
        <v>81</v>
      </c>
      <c r="AY256" s="18" t="s">
        <v>236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79</v>
      </c>
      <c r="BK256" s="228">
        <f>ROUND(I256*H256,2)</f>
        <v>0</v>
      </c>
      <c r="BL256" s="18" t="s">
        <v>243</v>
      </c>
      <c r="BM256" s="18" t="s">
        <v>610</v>
      </c>
    </row>
    <row r="257" s="1" customFormat="1">
      <c r="B257" s="39"/>
      <c r="C257" s="40"/>
      <c r="D257" s="229" t="s">
        <v>245</v>
      </c>
      <c r="E257" s="40"/>
      <c r="F257" s="230" t="s">
        <v>611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245</v>
      </c>
      <c r="AU257" s="18" t="s">
        <v>81</v>
      </c>
    </row>
    <row r="258" s="13" customFormat="1">
      <c r="B258" s="250"/>
      <c r="C258" s="251"/>
      <c r="D258" s="229" t="s">
        <v>249</v>
      </c>
      <c r="E258" s="252" t="s">
        <v>19</v>
      </c>
      <c r="F258" s="253" t="s">
        <v>599</v>
      </c>
      <c r="G258" s="251"/>
      <c r="H258" s="252" t="s">
        <v>19</v>
      </c>
      <c r="I258" s="254"/>
      <c r="J258" s="251"/>
      <c r="K258" s="251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249</v>
      </c>
      <c r="AU258" s="259" t="s">
        <v>81</v>
      </c>
      <c r="AV258" s="13" t="s">
        <v>79</v>
      </c>
      <c r="AW258" s="13" t="s">
        <v>33</v>
      </c>
      <c r="AX258" s="13" t="s">
        <v>72</v>
      </c>
      <c r="AY258" s="259" t="s">
        <v>236</v>
      </c>
    </row>
    <row r="259" s="12" customFormat="1">
      <c r="B259" s="233"/>
      <c r="C259" s="234"/>
      <c r="D259" s="229" t="s">
        <v>249</v>
      </c>
      <c r="E259" s="235" t="s">
        <v>19</v>
      </c>
      <c r="F259" s="236" t="s">
        <v>612</v>
      </c>
      <c r="G259" s="234"/>
      <c r="H259" s="237">
        <v>393.14100000000002</v>
      </c>
      <c r="I259" s="238"/>
      <c r="J259" s="234"/>
      <c r="K259" s="234"/>
      <c r="L259" s="239"/>
      <c r="M259" s="240"/>
      <c r="N259" s="241"/>
      <c r="O259" s="241"/>
      <c r="P259" s="241"/>
      <c r="Q259" s="241"/>
      <c r="R259" s="241"/>
      <c r="S259" s="241"/>
      <c r="T259" s="242"/>
      <c r="AT259" s="243" t="s">
        <v>249</v>
      </c>
      <c r="AU259" s="243" t="s">
        <v>81</v>
      </c>
      <c r="AV259" s="12" t="s">
        <v>81</v>
      </c>
      <c r="AW259" s="12" t="s">
        <v>33</v>
      </c>
      <c r="AX259" s="12" t="s">
        <v>72</v>
      </c>
      <c r="AY259" s="243" t="s">
        <v>236</v>
      </c>
    </row>
    <row r="260" s="1" customFormat="1" ht="16.5" customHeight="1">
      <c r="B260" s="39"/>
      <c r="C260" s="217" t="s">
        <v>613</v>
      </c>
      <c r="D260" s="217" t="s">
        <v>238</v>
      </c>
      <c r="E260" s="218" t="s">
        <v>614</v>
      </c>
      <c r="F260" s="219" t="s">
        <v>615</v>
      </c>
      <c r="G260" s="220" t="s">
        <v>256</v>
      </c>
      <c r="H260" s="221">
        <v>11.813000000000001</v>
      </c>
      <c r="I260" s="222"/>
      <c r="J260" s="223">
        <f>ROUND(I260*H260,2)</f>
        <v>0</v>
      </c>
      <c r="K260" s="219" t="s">
        <v>19</v>
      </c>
      <c r="L260" s="44"/>
      <c r="M260" s="224" t="s">
        <v>19</v>
      </c>
      <c r="N260" s="225" t="s">
        <v>43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243</v>
      </c>
      <c r="AT260" s="18" t="s">
        <v>238</v>
      </c>
      <c r="AU260" s="18" t="s">
        <v>81</v>
      </c>
      <c r="AY260" s="18" t="s">
        <v>236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79</v>
      </c>
      <c r="BK260" s="228">
        <f>ROUND(I260*H260,2)</f>
        <v>0</v>
      </c>
      <c r="BL260" s="18" t="s">
        <v>243</v>
      </c>
      <c r="BM260" s="18" t="s">
        <v>616</v>
      </c>
    </row>
    <row r="261" s="1" customFormat="1">
      <c r="B261" s="39"/>
      <c r="C261" s="40"/>
      <c r="D261" s="229" t="s">
        <v>245</v>
      </c>
      <c r="E261" s="40"/>
      <c r="F261" s="230" t="s">
        <v>617</v>
      </c>
      <c r="G261" s="40"/>
      <c r="H261" s="40"/>
      <c r="I261" s="144"/>
      <c r="J261" s="40"/>
      <c r="K261" s="40"/>
      <c r="L261" s="44"/>
      <c r="M261" s="231"/>
      <c r="N261" s="80"/>
      <c r="O261" s="80"/>
      <c r="P261" s="80"/>
      <c r="Q261" s="80"/>
      <c r="R261" s="80"/>
      <c r="S261" s="80"/>
      <c r="T261" s="81"/>
      <c r="AT261" s="18" t="s">
        <v>245</v>
      </c>
      <c r="AU261" s="18" t="s">
        <v>81</v>
      </c>
    </row>
    <row r="262" s="13" customFormat="1">
      <c r="B262" s="250"/>
      <c r="C262" s="251"/>
      <c r="D262" s="229" t="s">
        <v>249</v>
      </c>
      <c r="E262" s="252" t="s">
        <v>19</v>
      </c>
      <c r="F262" s="253" t="s">
        <v>589</v>
      </c>
      <c r="G262" s="251"/>
      <c r="H262" s="252" t="s">
        <v>19</v>
      </c>
      <c r="I262" s="254"/>
      <c r="J262" s="251"/>
      <c r="K262" s="251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249</v>
      </c>
      <c r="AU262" s="259" t="s">
        <v>81</v>
      </c>
      <c r="AV262" s="13" t="s">
        <v>79</v>
      </c>
      <c r="AW262" s="13" t="s">
        <v>33</v>
      </c>
      <c r="AX262" s="13" t="s">
        <v>72</v>
      </c>
      <c r="AY262" s="259" t="s">
        <v>236</v>
      </c>
    </row>
    <row r="263" s="12" customFormat="1">
      <c r="B263" s="233"/>
      <c r="C263" s="234"/>
      <c r="D263" s="229" t="s">
        <v>249</v>
      </c>
      <c r="E263" s="235" t="s">
        <v>19</v>
      </c>
      <c r="F263" s="236" t="s">
        <v>618</v>
      </c>
      <c r="G263" s="234"/>
      <c r="H263" s="237">
        <v>11.813000000000001</v>
      </c>
      <c r="I263" s="238"/>
      <c r="J263" s="234"/>
      <c r="K263" s="234"/>
      <c r="L263" s="239"/>
      <c r="M263" s="240"/>
      <c r="N263" s="241"/>
      <c r="O263" s="241"/>
      <c r="P263" s="241"/>
      <c r="Q263" s="241"/>
      <c r="R263" s="241"/>
      <c r="S263" s="241"/>
      <c r="T263" s="242"/>
      <c r="AT263" s="243" t="s">
        <v>249</v>
      </c>
      <c r="AU263" s="243" t="s">
        <v>81</v>
      </c>
      <c r="AV263" s="12" t="s">
        <v>81</v>
      </c>
      <c r="AW263" s="12" t="s">
        <v>33</v>
      </c>
      <c r="AX263" s="12" t="s">
        <v>72</v>
      </c>
      <c r="AY263" s="243" t="s">
        <v>236</v>
      </c>
    </row>
    <row r="264" s="1" customFormat="1" ht="16.5" customHeight="1">
      <c r="B264" s="39"/>
      <c r="C264" s="217" t="s">
        <v>619</v>
      </c>
      <c r="D264" s="217" t="s">
        <v>238</v>
      </c>
      <c r="E264" s="218" t="s">
        <v>614</v>
      </c>
      <c r="F264" s="219" t="s">
        <v>615</v>
      </c>
      <c r="G264" s="220" t="s">
        <v>256</v>
      </c>
      <c r="H264" s="221">
        <v>7.569</v>
      </c>
      <c r="I264" s="222"/>
      <c r="J264" s="223">
        <f>ROUND(I264*H264,2)</f>
        <v>0</v>
      </c>
      <c r="K264" s="219" t="s">
        <v>19</v>
      </c>
      <c r="L264" s="44"/>
      <c r="M264" s="224" t="s">
        <v>19</v>
      </c>
      <c r="N264" s="225" t="s">
        <v>43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243</v>
      </c>
      <c r="AT264" s="18" t="s">
        <v>238</v>
      </c>
      <c r="AU264" s="18" t="s">
        <v>81</v>
      </c>
      <c r="AY264" s="18" t="s">
        <v>236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79</v>
      </c>
      <c r="BK264" s="228">
        <f>ROUND(I264*H264,2)</f>
        <v>0</v>
      </c>
      <c r="BL264" s="18" t="s">
        <v>243</v>
      </c>
      <c r="BM264" s="18" t="s">
        <v>620</v>
      </c>
    </row>
    <row r="265" s="1" customFormat="1">
      <c r="B265" s="39"/>
      <c r="C265" s="40"/>
      <c r="D265" s="229" t="s">
        <v>245</v>
      </c>
      <c r="E265" s="40"/>
      <c r="F265" s="230" t="s">
        <v>617</v>
      </c>
      <c r="G265" s="40"/>
      <c r="H265" s="40"/>
      <c r="I265" s="144"/>
      <c r="J265" s="40"/>
      <c r="K265" s="40"/>
      <c r="L265" s="44"/>
      <c r="M265" s="231"/>
      <c r="N265" s="80"/>
      <c r="O265" s="80"/>
      <c r="P265" s="80"/>
      <c r="Q265" s="80"/>
      <c r="R265" s="80"/>
      <c r="S265" s="80"/>
      <c r="T265" s="81"/>
      <c r="AT265" s="18" t="s">
        <v>245</v>
      </c>
      <c r="AU265" s="18" t="s">
        <v>81</v>
      </c>
    </row>
    <row r="266" s="13" customFormat="1">
      <c r="B266" s="250"/>
      <c r="C266" s="251"/>
      <c r="D266" s="229" t="s">
        <v>249</v>
      </c>
      <c r="E266" s="252" t="s">
        <v>19</v>
      </c>
      <c r="F266" s="253" t="s">
        <v>594</v>
      </c>
      <c r="G266" s="251"/>
      <c r="H266" s="252" t="s">
        <v>19</v>
      </c>
      <c r="I266" s="254"/>
      <c r="J266" s="251"/>
      <c r="K266" s="251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249</v>
      </c>
      <c r="AU266" s="259" t="s">
        <v>81</v>
      </c>
      <c r="AV266" s="13" t="s">
        <v>79</v>
      </c>
      <c r="AW266" s="13" t="s">
        <v>33</v>
      </c>
      <c r="AX266" s="13" t="s">
        <v>72</v>
      </c>
      <c r="AY266" s="259" t="s">
        <v>236</v>
      </c>
    </row>
    <row r="267" s="12" customFormat="1">
      <c r="B267" s="233"/>
      <c r="C267" s="234"/>
      <c r="D267" s="229" t="s">
        <v>249</v>
      </c>
      <c r="E267" s="235" t="s">
        <v>19</v>
      </c>
      <c r="F267" s="236" t="s">
        <v>621</v>
      </c>
      <c r="G267" s="234"/>
      <c r="H267" s="237">
        <v>7.569</v>
      </c>
      <c r="I267" s="238"/>
      <c r="J267" s="234"/>
      <c r="K267" s="234"/>
      <c r="L267" s="239"/>
      <c r="M267" s="240"/>
      <c r="N267" s="241"/>
      <c r="O267" s="241"/>
      <c r="P267" s="241"/>
      <c r="Q267" s="241"/>
      <c r="R267" s="241"/>
      <c r="S267" s="241"/>
      <c r="T267" s="242"/>
      <c r="AT267" s="243" t="s">
        <v>249</v>
      </c>
      <c r="AU267" s="243" t="s">
        <v>81</v>
      </c>
      <c r="AV267" s="12" t="s">
        <v>81</v>
      </c>
      <c r="AW267" s="12" t="s">
        <v>33</v>
      </c>
      <c r="AX267" s="12" t="s">
        <v>72</v>
      </c>
      <c r="AY267" s="243" t="s">
        <v>236</v>
      </c>
    </row>
    <row r="268" s="1" customFormat="1" ht="16.5" customHeight="1">
      <c r="B268" s="39"/>
      <c r="C268" s="217" t="s">
        <v>622</v>
      </c>
      <c r="D268" s="217" t="s">
        <v>238</v>
      </c>
      <c r="E268" s="218" t="s">
        <v>614</v>
      </c>
      <c r="F268" s="219" t="s">
        <v>615</v>
      </c>
      <c r="G268" s="220" t="s">
        <v>256</v>
      </c>
      <c r="H268" s="221">
        <v>334.55900000000003</v>
      </c>
      <c r="I268" s="222"/>
      <c r="J268" s="223">
        <f>ROUND(I268*H268,2)</f>
        <v>0</v>
      </c>
      <c r="K268" s="219" t="s">
        <v>19</v>
      </c>
      <c r="L268" s="44"/>
      <c r="M268" s="224" t="s">
        <v>19</v>
      </c>
      <c r="N268" s="225" t="s">
        <v>43</v>
      </c>
      <c r="O268" s="80"/>
      <c r="P268" s="226">
        <f>O268*H268</f>
        <v>0</v>
      </c>
      <c r="Q268" s="226">
        <v>0</v>
      </c>
      <c r="R268" s="226">
        <f>Q268*H268</f>
        <v>0</v>
      </c>
      <c r="S268" s="226">
        <v>0</v>
      </c>
      <c r="T268" s="227">
        <f>S268*H268</f>
        <v>0</v>
      </c>
      <c r="AR268" s="18" t="s">
        <v>243</v>
      </c>
      <c r="AT268" s="18" t="s">
        <v>238</v>
      </c>
      <c r="AU268" s="18" t="s">
        <v>81</v>
      </c>
      <c r="AY268" s="18" t="s">
        <v>236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8" t="s">
        <v>79</v>
      </c>
      <c r="BK268" s="228">
        <f>ROUND(I268*H268,2)</f>
        <v>0</v>
      </c>
      <c r="BL268" s="18" t="s">
        <v>243</v>
      </c>
      <c r="BM268" s="18" t="s">
        <v>623</v>
      </c>
    </row>
    <row r="269" s="1" customFormat="1">
      <c r="B269" s="39"/>
      <c r="C269" s="40"/>
      <c r="D269" s="229" t="s">
        <v>245</v>
      </c>
      <c r="E269" s="40"/>
      <c r="F269" s="230" t="s">
        <v>617</v>
      </c>
      <c r="G269" s="40"/>
      <c r="H269" s="40"/>
      <c r="I269" s="144"/>
      <c r="J269" s="40"/>
      <c r="K269" s="40"/>
      <c r="L269" s="44"/>
      <c r="M269" s="231"/>
      <c r="N269" s="80"/>
      <c r="O269" s="80"/>
      <c r="P269" s="80"/>
      <c r="Q269" s="80"/>
      <c r="R269" s="80"/>
      <c r="S269" s="80"/>
      <c r="T269" s="81"/>
      <c r="AT269" s="18" t="s">
        <v>245</v>
      </c>
      <c r="AU269" s="18" t="s">
        <v>81</v>
      </c>
    </row>
    <row r="270" s="13" customFormat="1">
      <c r="B270" s="250"/>
      <c r="C270" s="251"/>
      <c r="D270" s="229" t="s">
        <v>249</v>
      </c>
      <c r="E270" s="252" t="s">
        <v>19</v>
      </c>
      <c r="F270" s="253" t="s">
        <v>599</v>
      </c>
      <c r="G270" s="251"/>
      <c r="H270" s="252" t="s">
        <v>19</v>
      </c>
      <c r="I270" s="254"/>
      <c r="J270" s="251"/>
      <c r="K270" s="251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249</v>
      </c>
      <c r="AU270" s="259" t="s">
        <v>81</v>
      </c>
      <c r="AV270" s="13" t="s">
        <v>79</v>
      </c>
      <c r="AW270" s="13" t="s">
        <v>33</v>
      </c>
      <c r="AX270" s="13" t="s">
        <v>72</v>
      </c>
      <c r="AY270" s="259" t="s">
        <v>236</v>
      </c>
    </row>
    <row r="271" s="12" customFormat="1">
      <c r="B271" s="233"/>
      <c r="C271" s="234"/>
      <c r="D271" s="229" t="s">
        <v>249</v>
      </c>
      <c r="E271" s="235" t="s">
        <v>19</v>
      </c>
      <c r="F271" s="236" t="s">
        <v>624</v>
      </c>
      <c r="G271" s="234"/>
      <c r="H271" s="237">
        <v>307.19299999999998</v>
      </c>
      <c r="I271" s="238"/>
      <c r="J271" s="234"/>
      <c r="K271" s="234"/>
      <c r="L271" s="239"/>
      <c r="M271" s="240"/>
      <c r="N271" s="241"/>
      <c r="O271" s="241"/>
      <c r="P271" s="241"/>
      <c r="Q271" s="241"/>
      <c r="R271" s="241"/>
      <c r="S271" s="241"/>
      <c r="T271" s="242"/>
      <c r="AT271" s="243" t="s">
        <v>249</v>
      </c>
      <c r="AU271" s="243" t="s">
        <v>81</v>
      </c>
      <c r="AV271" s="12" t="s">
        <v>81</v>
      </c>
      <c r="AW271" s="12" t="s">
        <v>33</v>
      </c>
      <c r="AX271" s="12" t="s">
        <v>72</v>
      </c>
      <c r="AY271" s="243" t="s">
        <v>236</v>
      </c>
    </row>
    <row r="272" s="12" customFormat="1">
      <c r="B272" s="233"/>
      <c r="C272" s="234"/>
      <c r="D272" s="229" t="s">
        <v>249</v>
      </c>
      <c r="E272" s="235" t="s">
        <v>19</v>
      </c>
      <c r="F272" s="236" t="s">
        <v>625</v>
      </c>
      <c r="G272" s="234"/>
      <c r="H272" s="237">
        <v>27.366</v>
      </c>
      <c r="I272" s="238"/>
      <c r="J272" s="234"/>
      <c r="K272" s="234"/>
      <c r="L272" s="239"/>
      <c r="M272" s="240"/>
      <c r="N272" s="241"/>
      <c r="O272" s="241"/>
      <c r="P272" s="241"/>
      <c r="Q272" s="241"/>
      <c r="R272" s="241"/>
      <c r="S272" s="241"/>
      <c r="T272" s="242"/>
      <c r="AT272" s="243" t="s">
        <v>249</v>
      </c>
      <c r="AU272" s="243" t="s">
        <v>81</v>
      </c>
      <c r="AV272" s="12" t="s">
        <v>81</v>
      </c>
      <c r="AW272" s="12" t="s">
        <v>33</v>
      </c>
      <c r="AX272" s="12" t="s">
        <v>72</v>
      </c>
      <c r="AY272" s="243" t="s">
        <v>236</v>
      </c>
    </row>
    <row r="273" s="1" customFormat="1" ht="16.5" customHeight="1">
      <c r="B273" s="39"/>
      <c r="C273" s="217" t="s">
        <v>626</v>
      </c>
      <c r="D273" s="217" t="s">
        <v>238</v>
      </c>
      <c r="E273" s="218" t="s">
        <v>627</v>
      </c>
      <c r="F273" s="219" t="s">
        <v>628</v>
      </c>
      <c r="G273" s="220" t="s">
        <v>256</v>
      </c>
      <c r="H273" s="221">
        <v>20.141999999999999</v>
      </c>
      <c r="I273" s="222"/>
      <c r="J273" s="223">
        <f>ROUND(I273*H273,2)</f>
        <v>0</v>
      </c>
      <c r="K273" s="219" t="s">
        <v>19</v>
      </c>
      <c r="L273" s="44"/>
      <c r="M273" s="224" t="s">
        <v>19</v>
      </c>
      <c r="N273" s="225" t="s">
        <v>43</v>
      </c>
      <c r="O273" s="80"/>
      <c r="P273" s="226">
        <f>O273*H273</f>
        <v>0</v>
      </c>
      <c r="Q273" s="226">
        <v>0</v>
      </c>
      <c r="R273" s="226">
        <f>Q273*H273</f>
        <v>0</v>
      </c>
      <c r="S273" s="226">
        <v>0</v>
      </c>
      <c r="T273" s="227">
        <f>S273*H273</f>
        <v>0</v>
      </c>
      <c r="AR273" s="18" t="s">
        <v>243</v>
      </c>
      <c r="AT273" s="18" t="s">
        <v>238</v>
      </c>
      <c r="AU273" s="18" t="s">
        <v>81</v>
      </c>
      <c r="AY273" s="18" t="s">
        <v>236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8" t="s">
        <v>79</v>
      </c>
      <c r="BK273" s="228">
        <f>ROUND(I273*H273,2)</f>
        <v>0</v>
      </c>
      <c r="BL273" s="18" t="s">
        <v>243</v>
      </c>
      <c r="BM273" s="18" t="s">
        <v>629</v>
      </c>
    </row>
    <row r="274" s="1" customFormat="1">
      <c r="B274" s="39"/>
      <c r="C274" s="40"/>
      <c r="D274" s="229" t="s">
        <v>245</v>
      </c>
      <c r="E274" s="40"/>
      <c r="F274" s="230" t="s">
        <v>630</v>
      </c>
      <c r="G274" s="40"/>
      <c r="H274" s="40"/>
      <c r="I274" s="144"/>
      <c r="J274" s="40"/>
      <c r="K274" s="40"/>
      <c r="L274" s="44"/>
      <c r="M274" s="231"/>
      <c r="N274" s="80"/>
      <c r="O274" s="80"/>
      <c r="P274" s="80"/>
      <c r="Q274" s="80"/>
      <c r="R274" s="80"/>
      <c r="S274" s="80"/>
      <c r="T274" s="81"/>
      <c r="AT274" s="18" t="s">
        <v>245</v>
      </c>
      <c r="AU274" s="18" t="s">
        <v>81</v>
      </c>
    </row>
    <row r="275" s="13" customFormat="1">
      <c r="B275" s="250"/>
      <c r="C275" s="251"/>
      <c r="D275" s="229" t="s">
        <v>249</v>
      </c>
      <c r="E275" s="252" t="s">
        <v>19</v>
      </c>
      <c r="F275" s="253" t="s">
        <v>589</v>
      </c>
      <c r="G275" s="251"/>
      <c r="H275" s="252" t="s">
        <v>19</v>
      </c>
      <c r="I275" s="254"/>
      <c r="J275" s="251"/>
      <c r="K275" s="251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249</v>
      </c>
      <c r="AU275" s="259" t="s">
        <v>81</v>
      </c>
      <c r="AV275" s="13" t="s">
        <v>79</v>
      </c>
      <c r="AW275" s="13" t="s">
        <v>33</v>
      </c>
      <c r="AX275" s="13" t="s">
        <v>72</v>
      </c>
      <c r="AY275" s="259" t="s">
        <v>236</v>
      </c>
    </row>
    <row r="276" s="12" customFormat="1">
      <c r="B276" s="233"/>
      <c r="C276" s="234"/>
      <c r="D276" s="229" t="s">
        <v>249</v>
      </c>
      <c r="E276" s="235" t="s">
        <v>19</v>
      </c>
      <c r="F276" s="236" t="s">
        <v>590</v>
      </c>
      <c r="G276" s="234"/>
      <c r="H276" s="237">
        <v>8.6579999999999995</v>
      </c>
      <c r="I276" s="238"/>
      <c r="J276" s="234"/>
      <c r="K276" s="234"/>
      <c r="L276" s="239"/>
      <c r="M276" s="240"/>
      <c r="N276" s="241"/>
      <c r="O276" s="241"/>
      <c r="P276" s="241"/>
      <c r="Q276" s="241"/>
      <c r="R276" s="241"/>
      <c r="S276" s="241"/>
      <c r="T276" s="242"/>
      <c r="AT276" s="243" t="s">
        <v>249</v>
      </c>
      <c r="AU276" s="243" t="s">
        <v>81</v>
      </c>
      <c r="AV276" s="12" t="s">
        <v>81</v>
      </c>
      <c r="AW276" s="12" t="s">
        <v>33</v>
      </c>
      <c r="AX276" s="12" t="s">
        <v>72</v>
      </c>
      <c r="AY276" s="243" t="s">
        <v>236</v>
      </c>
    </row>
    <row r="277" s="12" customFormat="1">
      <c r="B277" s="233"/>
      <c r="C277" s="234"/>
      <c r="D277" s="229" t="s">
        <v>249</v>
      </c>
      <c r="E277" s="235" t="s">
        <v>19</v>
      </c>
      <c r="F277" s="236" t="s">
        <v>591</v>
      </c>
      <c r="G277" s="234"/>
      <c r="H277" s="237">
        <v>7.2080000000000002</v>
      </c>
      <c r="I277" s="238"/>
      <c r="J277" s="234"/>
      <c r="K277" s="234"/>
      <c r="L277" s="239"/>
      <c r="M277" s="240"/>
      <c r="N277" s="241"/>
      <c r="O277" s="241"/>
      <c r="P277" s="241"/>
      <c r="Q277" s="241"/>
      <c r="R277" s="241"/>
      <c r="S277" s="241"/>
      <c r="T277" s="242"/>
      <c r="AT277" s="243" t="s">
        <v>249</v>
      </c>
      <c r="AU277" s="243" t="s">
        <v>81</v>
      </c>
      <c r="AV277" s="12" t="s">
        <v>81</v>
      </c>
      <c r="AW277" s="12" t="s">
        <v>33</v>
      </c>
      <c r="AX277" s="12" t="s">
        <v>72</v>
      </c>
      <c r="AY277" s="243" t="s">
        <v>236</v>
      </c>
    </row>
    <row r="278" s="12" customFormat="1">
      <c r="B278" s="233"/>
      <c r="C278" s="234"/>
      <c r="D278" s="229" t="s">
        <v>249</v>
      </c>
      <c r="E278" s="235" t="s">
        <v>19</v>
      </c>
      <c r="F278" s="236" t="s">
        <v>631</v>
      </c>
      <c r="G278" s="234"/>
      <c r="H278" s="237">
        <v>2.2050000000000001</v>
      </c>
      <c r="I278" s="238"/>
      <c r="J278" s="234"/>
      <c r="K278" s="234"/>
      <c r="L278" s="239"/>
      <c r="M278" s="240"/>
      <c r="N278" s="241"/>
      <c r="O278" s="241"/>
      <c r="P278" s="241"/>
      <c r="Q278" s="241"/>
      <c r="R278" s="241"/>
      <c r="S278" s="241"/>
      <c r="T278" s="242"/>
      <c r="AT278" s="243" t="s">
        <v>249</v>
      </c>
      <c r="AU278" s="243" t="s">
        <v>81</v>
      </c>
      <c r="AV278" s="12" t="s">
        <v>81</v>
      </c>
      <c r="AW278" s="12" t="s">
        <v>33</v>
      </c>
      <c r="AX278" s="12" t="s">
        <v>72</v>
      </c>
      <c r="AY278" s="243" t="s">
        <v>236</v>
      </c>
    </row>
    <row r="279" s="12" customFormat="1">
      <c r="B279" s="233"/>
      <c r="C279" s="234"/>
      <c r="D279" s="229" t="s">
        <v>249</v>
      </c>
      <c r="E279" s="235" t="s">
        <v>19</v>
      </c>
      <c r="F279" s="236" t="s">
        <v>632</v>
      </c>
      <c r="G279" s="234"/>
      <c r="H279" s="237">
        <v>2.0710000000000002</v>
      </c>
      <c r="I279" s="238"/>
      <c r="J279" s="234"/>
      <c r="K279" s="234"/>
      <c r="L279" s="239"/>
      <c r="M279" s="240"/>
      <c r="N279" s="241"/>
      <c r="O279" s="241"/>
      <c r="P279" s="241"/>
      <c r="Q279" s="241"/>
      <c r="R279" s="241"/>
      <c r="S279" s="241"/>
      <c r="T279" s="242"/>
      <c r="AT279" s="243" t="s">
        <v>249</v>
      </c>
      <c r="AU279" s="243" t="s">
        <v>81</v>
      </c>
      <c r="AV279" s="12" t="s">
        <v>81</v>
      </c>
      <c r="AW279" s="12" t="s">
        <v>33</v>
      </c>
      <c r="AX279" s="12" t="s">
        <v>72</v>
      </c>
      <c r="AY279" s="243" t="s">
        <v>236</v>
      </c>
    </row>
    <row r="280" s="1" customFormat="1" ht="16.5" customHeight="1">
      <c r="B280" s="39"/>
      <c r="C280" s="217" t="s">
        <v>633</v>
      </c>
      <c r="D280" s="217" t="s">
        <v>238</v>
      </c>
      <c r="E280" s="218" t="s">
        <v>627</v>
      </c>
      <c r="F280" s="219" t="s">
        <v>628</v>
      </c>
      <c r="G280" s="220" t="s">
        <v>256</v>
      </c>
      <c r="H280" s="221">
        <v>7.3470000000000004</v>
      </c>
      <c r="I280" s="222"/>
      <c r="J280" s="223">
        <f>ROUND(I280*H280,2)</f>
        <v>0</v>
      </c>
      <c r="K280" s="219" t="s">
        <v>19</v>
      </c>
      <c r="L280" s="44"/>
      <c r="M280" s="224" t="s">
        <v>19</v>
      </c>
      <c r="N280" s="225" t="s">
        <v>43</v>
      </c>
      <c r="O280" s="80"/>
      <c r="P280" s="226">
        <f>O280*H280</f>
        <v>0</v>
      </c>
      <c r="Q280" s="226">
        <v>0</v>
      </c>
      <c r="R280" s="226">
        <f>Q280*H280</f>
        <v>0</v>
      </c>
      <c r="S280" s="226">
        <v>0</v>
      </c>
      <c r="T280" s="227">
        <f>S280*H280</f>
        <v>0</v>
      </c>
      <c r="AR280" s="18" t="s">
        <v>243</v>
      </c>
      <c r="AT280" s="18" t="s">
        <v>238</v>
      </c>
      <c r="AU280" s="18" t="s">
        <v>81</v>
      </c>
      <c r="AY280" s="18" t="s">
        <v>236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79</v>
      </c>
      <c r="BK280" s="228">
        <f>ROUND(I280*H280,2)</f>
        <v>0</v>
      </c>
      <c r="BL280" s="18" t="s">
        <v>243</v>
      </c>
      <c r="BM280" s="18" t="s">
        <v>634</v>
      </c>
    </row>
    <row r="281" s="1" customFormat="1">
      <c r="B281" s="39"/>
      <c r="C281" s="40"/>
      <c r="D281" s="229" t="s">
        <v>245</v>
      </c>
      <c r="E281" s="40"/>
      <c r="F281" s="230" t="s">
        <v>630</v>
      </c>
      <c r="G281" s="40"/>
      <c r="H281" s="40"/>
      <c r="I281" s="144"/>
      <c r="J281" s="40"/>
      <c r="K281" s="40"/>
      <c r="L281" s="44"/>
      <c r="M281" s="231"/>
      <c r="N281" s="80"/>
      <c r="O281" s="80"/>
      <c r="P281" s="80"/>
      <c r="Q281" s="80"/>
      <c r="R281" s="80"/>
      <c r="S281" s="80"/>
      <c r="T281" s="81"/>
      <c r="AT281" s="18" t="s">
        <v>245</v>
      </c>
      <c r="AU281" s="18" t="s">
        <v>81</v>
      </c>
    </row>
    <row r="282" s="13" customFormat="1">
      <c r="B282" s="250"/>
      <c r="C282" s="251"/>
      <c r="D282" s="229" t="s">
        <v>249</v>
      </c>
      <c r="E282" s="252" t="s">
        <v>19</v>
      </c>
      <c r="F282" s="253" t="s">
        <v>594</v>
      </c>
      <c r="G282" s="251"/>
      <c r="H282" s="252" t="s">
        <v>19</v>
      </c>
      <c r="I282" s="254"/>
      <c r="J282" s="251"/>
      <c r="K282" s="251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249</v>
      </c>
      <c r="AU282" s="259" t="s">
        <v>81</v>
      </c>
      <c r="AV282" s="13" t="s">
        <v>79</v>
      </c>
      <c r="AW282" s="13" t="s">
        <v>33</v>
      </c>
      <c r="AX282" s="13" t="s">
        <v>72</v>
      </c>
      <c r="AY282" s="259" t="s">
        <v>236</v>
      </c>
    </row>
    <row r="283" s="12" customFormat="1">
      <c r="B283" s="233"/>
      <c r="C283" s="234"/>
      <c r="D283" s="229" t="s">
        <v>249</v>
      </c>
      <c r="E283" s="235" t="s">
        <v>19</v>
      </c>
      <c r="F283" s="236" t="s">
        <v>595</v>
      </c>
      <c r="G283" s="234"/>
      <c r="H283" s="237">
        <v>6.7859999999999996</v>
      </c>
      <c r="I283" s="238"/>
      <c r="J283" s="234"/>
      <c r="K283" s="234"/>
      <c r="L283" s="239"/>
      <c r="M283" s="240"/>
      <c r="N283" s="241"/>
      <c r="O283" s="241"/>
      <c r="P283" s="241"/>
      <c r="Q283" s="241"/>
      <c r="R283" s="241"/>
      <c r="S283" s="241"/>
      <c r="T283" s="242"/>
      <c r="AT283" s="243" t="s">
        <v>249</v>
      </c>
      <c r="AU283" s="243" t="s">
        <v>81</v>
      </c>
      <c r="AV283" s="12" t="s">
        <v>81</v>
      </c>
      <c r="AW283" s="12" t="s">
        <v>33</v>
      </c>
      <c r="AX283" s="12" t="s">
        <v>72</v>
      </c>
      <c r="AY283" s="243" t="s">
        <v>236</v>
      </c>
    </row>
    <row r="284" s="12" customFormat="1">
      <c r="B284" s="233"/>
      <c r="C284" s="234"/>
      <c r="D284" s="229" t="s">
        <v>249</v>
      </c>
      <c r="E284" s="235" t="s">
        <v>19</v>
      </c>
      <c r="F284" s="236" t="s">
        <v>635</v>
      </c>
      <c r="G284" s="234"/>
      <c r="H284" s="237">
        <v>0.45100000000000001</v>
      </c>
      <c r="I284" s="238"/>
      <c r="J284" s="234"/>
      <c r="K284" s="234"/>
      <c r="L284" s="239"/>
      <c r="M284" s="240"/>
      <c r="N284" s="241"/>
      <c r="O284" s="241"/>
      <c r="P284" s="241"/>
      <c r="Q284" s="241"/>
      <c r="R284" s="241"/>
      <c r="S284" s="241"/>
      <c r="T284" s="242"/>
      <c r="AT284" s="243" t="s">
        <v>249</v>
      </c>
      <c r="AU284" s="243" t="s">
        <v>81</v>
      </c>
      <c r="AV284" s="12" t="s">
        <v>81</v>
      </c>
      <c r="AW284" s="12" t="s">
        <v>33</v>
      </c>
      <c r="AX284" s="12" t="s">
        <v>72</v>
      </c>
      <c r="AY284" s="243" t="s">
        <v>236</v>
      </c>
    </row>
    <row r="285" s="12" customFormat="1">
      <c r="B285" s="233"/>
      <c r="C285" s="234"/>
      <c r="D285" s="229" t="s">
        <v>249</v>
      </c>
      <c r="E285" s="235" t="s">
        <v>19</v>
      </c>
      <c r="F285" s="236" t="s">
        <v>596</v>
      </c>
      <c r="G285" s="234"/>
      <c r="H285" s="237">
        <v>0.11</v>
      </c>
      <c r="I285" s="238"/>
      <c r="J285" s="234"/>
      <c r="K285" s="234"/>
      <c r="L285" s="239"/>
      <c r="M285" s="240"/>
      <c r="N285" s="241"/>
      <c r="O285" s="241"/>
      <c r="P285" s="241"/>
      <c r="Q285" s="241"/>
      <c r="R285" s="241"/>
      <c r="S285" s="241"/>
      <c r="T285" s="242"/>
      <c r="AT285" s="243" t="s">
        <v>249</v>
      </c>
      <c r="AU285" s="243" t="s">
        <v>81</v>
      </c>
      <c r="AV285" s="12" t="s">
        <v>81</v>
      </c>
      <c r="AW285" s="12" t="s">
        <v>33</v>
      </c>
      <c r="AX285" s="12" t="s">
        <v>72</v>
      </c>
      <c r="AY285" s="243" t="s">
        <v>236</v>
      </c>
    </row>
    <row r="286" s="1" customFormat="1" ht="16.5" customHeight="1">
      <c r="B286" s="39"/>
      <c r="C286" s="217" t="s">
        <v>636</v>
      </c>
      <c r="D286" s="217" t="s">
        <v>238</v>
      </c>
      <c r="E286" s="218" t="s">
        <v>627</v>
      </c>
      <c r="F286" s="219" t="s">
        <v>628</v>
      </c>
      <c r="G286" s="220" t="s">
        <v>256</v>
      </c>
      <c r="H286" s="221">
        <v>811.09299999999996</v>
      </c>
      <c r="I286" s="222"/>
      <c r="J286" s="223">
        <f>ROUND(I286*H286,2)</f>
        <v>0</v>
      </c>
      <c r="K286" s="219" t="s">
        <v>19</v>
      </c>
      <c r="L286" s="44"/>
      <c r="M286" s="224" t="s">
        <v>19</v>
      </c>
      <c r="N286" s="225" t="s">
        <v>43</v>
      </c>
      <c r="O286" s="80"/>
      <c r="P286" s="226">
        <f>O286*H286</f>
        <v>0</v>
      </c>
      <c r="Q286" s="226">
        <v>0</v>
      </c>
      <c r="R286" s="226">
        <f>Q286*H286</f>
        <v>0</v>
      </c>
      <c r="S286" s="226">
        <v>0</v>
      </c>
      <c r="T286" s="227">
        <f>S286*H286</f>
        <v>0</v>
      </c>
      <c r="AR286" s="18" t="s">
        <v>243</v>
      </c>
      <c r="AT286" s="18" t="s">
        <v>238</v>
      </c>
      <c r="AU286" s="18" t="s">
        <v>81</v>
      </c>
      <c r="AY286" s="18" t="s">
        <v>236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8" t="s">
        <v>79</v>
      </c>
      <c r="BK286" s="228">
        <f>ROUND(I286*H286,2)</f>
        <v>0</v>
      </c>
      <c r="BL286" s="18" t="s">
        <v>243</v>
      </c>
      <c r="BM286" s="18" t="s">
        <v>637</v>
      </c>
    </row>
    <row r="287" s="1" customFormat="1">
      <c r="B287" s="39"/>
      <c r="C287" s="40"/>
      <c r="D287" s="229" t="s">
        <v>245</v>
      </c>
      <c r="E287" s="40"/>
      <c r="F287" s="230" t="s">
        <v>630</v>
      </c>
      <c r="G287" s="40"/>
      <c r="H287" s="40"/>
      <c r="I287" s="144"/>
      <c r="J287" s="40"/>
      <c r="K287" s="40"/>
      <c r="L287" s="44"/>
      <c r="M287" s="231"/>
      <c r="N287" s="80"/>
      <c r="O287" s="80"/>
      <c r="P287" s="80"/>
      <c r="Q287" s="80"/>
      <c r="R287" s="80"/>
      <c r="S287" s="80"/>
      <c r="T287" s="81"/>
      <c r="AT287" s="18" t="s">
        <v>245</v>
      </c>
      <c r="AU287" s="18" t="s">
        <v>81</v>
      </c>
    </row>
    <row r="288" s="13" customFormat="1">
      <c r="B288" s="250"/>
      <c r="C288" s="251"/>
      <c r="D288" s="229" t="s">
        <v>249</v>
      </c>
      <c r="E288" s="252" t="s">
        <v>19</v>
      </c>
      <c r="F288" s="253" t="s">
        <v>599</v>
      </c>
      <c r="G288" s="251"/>
      <c r="H288" s="252" t="s">
        <v>19</v>
      </c>
      <c r="I288" s="254"/>
      <c r="J288" s="251"/>
      <c r="K288" s="251"/>
      <c r="L288" s="255"/>
      <c r="M288" s="256"/>
      <c r="N288" s="257"/>
      <c r="O288" s="257"/>
      <c r="P288" s="257"/>
      <c r="Q288" s="257"/>
      <c r="R288" s="257"/>
      <c r="S288" s="257"/>
      <c r="T288" s="258"/>
      <c r="AT288" s="259" t="s">
        <v>249</v>
      </c>
      <c r="AU288" s="259" t="s">
        <v>81</v>
      </c>
      <c r="AV288" s="13" t="s">
        <v>79</v>
      </c>
      <c r="AW288" s="13" t="s">
        <v>33</v>
      </c>
      <c r="AX288" s="13" t="s">
        <v>72</v>
      </c>
      <c r="AY288" s="259" t="s">
        <v>236</v>
      </c>
    </row>
    <row r="289" s="12" customFormat="1">
      <c r="B289" s="233"/>
      <c r="C289" s="234"/>
      <c r="D289" s="229" t="s">
        <v>249</v>
      </c>
      <c r="E289" s="235" t="s">
        <v>19</v>
      </c>
      <c r="F289" s="236" t="s">
        <v>638</v>
      </c>
      <c r="G289" s="234"/>
      <c r="H289" s="237">
        <v>207.483</v>
      </c>
      <c r="I289" s="238"/>
      <c r="J289" s="234"/>
      <c r="K289" s="234"/>
      <c r="L289" s="239"/>
      <c r="M289" s="240"/>
      <c r="N289" s="241"/>
      <c r="O289" s="241"/>
      <c r="P289" s="241"/>
      <c r="Q289" s="241"/>
      <c r="R289" s="241"/>
      <c r="S289" s="241"/>
      <c r="T289" s="242"/>
      <c r="AT289" s="243" t="s">
        <v>249</v>
      </c>
      <c r="AU289" s="243" t="s">
        <v>81</v>
      </c>
      <c r="AV289" s="12" t="s">
        <v>81</v>
      </c>
      <c r="AW289" s="12" t="s">
        <v>33</v>
      </c>
      <c r="AX289" s="12" t="s">
        <v>72</v>
      </c>
      <c r="AY289" s="243" t="s">
        <v>236</v>
      </c>
    </row>
    <row r="290" s="12" customFormat="1">
      <c r="B290" s="233"/>
      <c r="C290" s="234"/>
      <c r="D290" s="229" t="s">
        <v>249</v>
      </c>
      <c r="E290" s="235" t="s">
        <v>19</v>
      </c>
      <c r="F290" s="236" t="s">
        <v>600</v>
      </c>
      <c r="G290" s="234"/>
      <c r="H290" s="237">
        <v>180.98500000000001</v>
      </c>
      <c r="I290" s="238"/>
      <c r="J290" s="234"/>
      <c r="K290" s="234"/>
      <c r="L290" s="239"/>
      <c r="M290" s="240"/>
      <c r="N290" s="241"/>
      <c r="O290" s="241"/>
      <c r="P290" s="241"/>
      <c r="Q290" s="241"/>
      <c r="R290" s="241"/>
      <c r="S290" s="241"/>
      <c r="T290" s="242"/>
      <c r="AT290" s="243" t="s">
        <v>249</v>
      </c>
      <c r="AU290" s="243" t="s">
        <v>81</v>
      </c>
      <c r="AV290" s="12" t="s">
        <v>81</v>
      </c>
      <c r="AW290" s="12" t="s">
        <v>33</v>
      </c>
      <c r="AX290" s="12" t="s">
        <v>72</v>
      </c>
      <c r="AY290" s="243" t="s">
        <v>236</v>
      </c>
    </row>
    <row r="291" s="12" customFormat="1">
      <c r="B291" s="233"/>
      <c r="C291" s="234"/>
      <c r="D291" s="229" t="s">
        <v>249</v>
      </c>
      <c r="E291" s="235" t="s">
        <v>19</v>
      </c>
      <c r="F291" s="236" t="s">
        <v>606</v>
      </c>
      <c r="G291" s="234"/>
      <c r="H291" s="237">
        <v>5.5800000000000001</v>
      </c>
      <c r="I291" s="238"/>
      <c r="J291" s="234"/>
      <c r="K291" s="234"/>
      <c r="L291" s="239"/>
      <c r="M291" s="240"/>
      <c r="N291" s="241"/>
      <c r="O291" s="241"/>
      <c r="P291" s="241"/>
      <c r="Q291" s="241"/>
      <c r="R291" s="241"/>
      <c r="S291" s="241"/>
      <c r="T291" s="242"/>
      <c r="AT291" s="243" t="s">
        <v>249</v>
      </c>
      <c r="AU291" s="243" t="s">
        <v>81</v>
      </c>
      <c r="AV291" s="12" t="s">
        <v>81</v>
      </c>
      <c r="AW291" s="12" t="s">
        <v>33</v>
      </c>
      <c r="AX291" s="12" t="s">
        <v>72</v>
      </c>
      <c r="AY291" s="243" t="s">
        <v>236</v>
      </c>
    </row>
    <row r="292" s="12" customFormat="1">
      <c r="B292" s="233"/>
      <c r="C292" s="234"/>
      <c r="D292" s="229" t="s">
        <v>249</v>
      </c>
      <c r="E292" s="235" t="s">
        <v>19</v>
      </c>
      <c r="F292" s="236" t="s">
        <v>612</v>
      </c>
      <c r="G292" s="234"/>
      <c r="H292" s="237">
        <v>393.14100000000002</v>
      </c>
      <c r="I292" s="238"/>
      <c r="J292" s="234"/>
      <c r="K292" s="234"/>
      <c r="L292" s="239"/>
      <c r="M292" s="240"/>
      <c r="N292" s="241"/>
      <c r="O292" s="241"/>
      <c r="P292" s="241"/>
      <c r="Q292" s="241"/>
      <c r="R292" s="241"/>
      <c r="S292" s="241"/>
      <c r="T292" s="242"/>
      <c r="AT292" s="243" t="s">
        <v>249</v>
      </c>
      <c r="AU292" s="243" t="s">
        <v>81</v>
      </c>
      <c r="AV292" s="12" t="s">
        <v>81</v>
      </c>
      <c r="AW292" s="12" t="s">
        <v>33</v>
      </c>
      <c r="AX292" s="12" t="s">
        <v>72</v>
      </c>
      <c r="AY292" s="243" t="s">
        <v>236</v>
      </c>
    </row>
    <row r="293" s="12" customFormat="1">
      <c r="B293" s="233"/>
      <c r="C293" s="234"/>
      <c r="D293" s="229" t="s">
        <v>249</v>
      </c>
      <c r="E293" s="235" t="s">
        <v>19</v>
      </c>
      <c r="F293" s="236" t="s">
        <v>639</v>
      </c>
      <c r="G293" s="234"/>
      <c r="H293" s="237">
        <v>23.904</v>
      </c>
      <c r="I293" s="238"/>
      <c r="J293" s="234"/>
      <c r="K293" s="234"/>
      <c r="L293" s="239"/>
      <c r="M293" s="240"/>
      <c r="N293" s="241"/>
      <c r="O293" s="241"/>
      <c r="P293" s="241"/>
      <c r="Q293" s="241"/>
      <c r="R293" s="241"/>
      <c r="S293" s="241"/>
      <c r="T293" s="242"/>
      <c r="AT293" s="243" t="s">
        <v>249</v>
      </c>
      <c r="AU293" s="243" t="s">
        <v>81</v>
      </c>
      <c r="AV293" s="12" t="s">
        <v>81</v>
      </c>
      <c r="AW293" s="12" t="s">
        <v>33</v>
      </c>
      <c r="AX293" s="12" t="s">
        <v>72</v>
      </c>
      <c r="AY293" s="243" t="s">
        <v>236</v>
      </c>
    </row>
    <row r="294" s="1" customFormat="1" ht="16.5" customHeight="1">
      <c r="B294" s="39"/>
      <c r="C294" s="217" t="s">
        <v>640</v>
      </c>
      <c r="D294" s="217" t="s">
        <v>238</v>
      </c>
      <c r="E294" s="218" t="s">
        <v>641</v>
      </c>
      <c r="F294" s="219" t="s">
        <v>642</v>
      </c>
      <c r="G294" s="220" t="s">
        <v>256</v>
      </c>
      <c r="H294" s="221">
        <v>2.2050000000000001</v>
      </c>
      <c r="I294" s="222"/>
      <c r="J294" s="223">
        <f>ROUND(I294*H294,2)</f>
        <v>0</v>
      </c>
      <c r="K294" s="219" t="s">
        <v>242</v>
      </c>
      <c r="L294" s="44"/>
      <c r="M294" s="224" t="s">
        <v>19</v>
      </c>
      <c r="N294" s="225" t="s">
        <v>43</v>
      </c>
      <c r="O294" s="80"/>
      <c r="P294" s="226">
        <f>O294*H294</f>
        <v>0</v>
      </c>
      <c r="Q294" s="226">
        <v>0</v>
      </c>
      <c r="R294" s="226">
        <f>Q294*H294</f>
        <v>0</v>
      </c>
      <c r="S294" s="226">
        <v>0</v>
      </c>
      <c r="T294" s="227">
        <f>S294*H294</f>
        <v>0</v>
      </c>
      <c r="AR294" s="18" t="s">
        <v>243</v>
      </c>
      <c r="AT294" s="18" t="s">
        <v>238</v>
      </c>
      <c r="AU294" s="18" t="s">
        <v>81</v>
      </c>
      <c r="AY294" s="18" t="s">
        <v>236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8" t="s">
        <v>79</v>
      </c>
      <c r="BK294" s="228">
        <f>ROUND(I294*H294,2)</f>
        <v>0</v>
      </c>
      <c r="BL294" s="18" t="s">
        <v>243</v>
      </c>
      <c r="BM294" s="18" t="s">
        <v>643</v>
      </c>
    </row>
    <row r="295" s="1" customFormat="1">
      <c r="B295" s="39"/>
      <c r="C295" s="40"/>
      <c r="D295" s="229" t="s">
        <v>245</v>
      </c>
      <c r="E295" s="40"/>
      <c r="F295" s="230" t="s">
        <v>644</v>
      </c>
      <c r="G295" s="40"/>
      <c r="H295" s="40"/>
      <c r="I295" s="144"/>
      <c r="J295" s="40"/>
      <c r="K295" s="40"/>
      <c r="L295" s="44"/>
      <c r="M295" s="231"/>
      <c r="N295" s="80"/>
      <c r="O295" s="80"/>
      <c r="P295" s="80"/>
      <c r="Q295" s="80"/>
      <c r="R295" s="80"/>
      <c r="S295" s="80"/>
      <c r="T295" s="81"/>
      <c r="AT295" s="18" t="s">
        <v>245</v>
      </c>
      <c r="AU295" s="18" t="s">
        <v>81</v>
      </c>
    </row>
    <row r="296" s="13" customFormat="1">
      <c r="B296" s="250"/>
      <c r="C296" s="251"/>
      <c r="D296" s="229" t="s">
        <v>249</v>
      </c>
      <c r="E296" s="252" t="s">
        <v>19</v>
      </c>
      <c r="F296" s="253" t="s">
        <v>589</v>
      </c>
      <c r="G296" s="251"/>
      <c r="H296" s="252" t="s">
        <v>19</v>
      </c>
      <c r="I296" s="254"/>
      <c r="J296" s="251"/>
      <c r="K296" s="251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249</v>
      </c>
      <c r="AU296" s="259" t="s">
        <v>81</v>
      </c>
      <c r="AV296" s="13" t="s">
        <v>79</v>
      </c>
      <c r="AW296" s="13" t="s">
        <v>33</v>
      </c>
      <c r="AX296" s="13" t="s">
        <v>72</v>
      </c>
      <c r="AY296" s="259" t="s">
        <v>236</v>
      </c>
    </row>
    <row r="297" s="12" customFormat="1">
      <c r="B297" s="233"/>
      <c r="C297" s="234"/>
      <c r="D297" s="229" t="s">
        <v>249</v>
      </c>
      <c r="E297" s="235" t="s">
        <v>19</v>
      </c>
      <c r="F297" s="236" t="s">
        <v>631</v>
      </c>
      <c r="G297" s="234"/>
      <c r="H297" s="237">
        <v>2.2050000000000001</v>
      </c>
      <c r="I297" s="238"/>
      <c r="J297" s="234"/>
      <c r="K297" s="234"/>
      <c r="L297" s="239"/>
      <c r="M297" s="240"/>
      <c r="N297" s="241"/>
      <c r="O297" s="241"/>
      <c r="P297" s="241"/>
      <c r="Q297" s="241"/>
      <c r="R297" s="241"/>
      <c r="S297" s="241"/>
      <c r="T297" s="242"/>
      <c r="AT297" s="243" t="s">
        <v>249</v>
      </c>
      <c r="AU297" s="243" t="s">
        <v>81</v>
      </c>
      <c r="AV297" s="12" t="s">
        <v>81</v>
      </c>
      <c r="AW297" s="12" t="s">
        <v>33</v>
      </c>
      <c r="AX297" s="12" t="s">
        <v>72</v>
      </c>
      <c r="AY297" s="243" t="s">
        <v>236</v>
      </c>
    </row>
    <row r="298" s="1" customFormat="1" ht="16.5" customHeight="1">
      <c r="B298" s="39"/>
      <c r="C298" s="217" t="s">
        <v>645</v>
      </c>
      <c r="D298" s="217" t="s">
        <v>238</v>
      </c>
      <c r="E298" s="218" t="s">
        <v>641</v>
      </c>
      <c r="F298" s="219" t="s">
        <v>642</v>
      </c>
      <c r="G298" s="220" t="s">
        <v>256</v>
      </c>
      <c r="H298" s="221">
        <v>234.84899999999999</v>
      </c>
      <c r="I298" s="222"/>
      <c r="J298" s="223">
        <f>ROUND(I298*H298,2)</f>
        <v>0</v>
      </c>
      <c r="K298" s="219" t="s">
        <v>242</v>
      </c>
      <c r="L298" s="44"/>
      <c r="M298" s="224" t="s">
        <v>19</v>
      </c>
      <c r="N298" s="225" t="s">
        <v>43</v>
      </c>
      <c r="O298" s="80"/>
      <c r="P298" s="226">
        <f>O298*H298</f>
        <v>0</v>
      </c>
      <c r="Q298" s="226">
        <v>0</v>
      </c>
      <c r="R298" s="226">
        <f>Q298*H298</f>
        <v>0</v>
      </c>
      <c r="S298" s="226">
        <v>0</v>
      </c>
      <c r="T298" s="227">
        <f>S298*H298</f>
        <v>0</v>
      </c>
      <c r="AR298" s="18" t="s">
        <v>243</v>
      </c>
      <c r="AT298" s="18" t="s">
        <v>238</v>
      </c>
      <c r="AU298" s="18" t="s">
        <v>81</v>
      </c>
      <c r="AY298" s="18" t="s">
        <v>236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79</v>
      </c>
      <c r="BK298" s="228">
        <f>ROUND(I298*H298,2)</f>
        <v>0</v>
      </c>
      <c r="BL298" s="18" t="s">
        <v>243</v>
      </c>
      <c r="BM298" s="18" t="s">
        <v>646</v>
      </c>
    </row>
    <row r="299" s="1" customFormat="1">
      <c r="B299" s="39"/>
      <c r="C299" s="40"/>
      <c r="D299" s="229" t="s">
        <v>245</v>
      </c>
      <c r="E299" s="40"/>
      <c r="F299" s="230" t="s">
        <v>644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245</v>
      </c>
      <c r="AU299" s="18" t="s">
        <v>81</v>
      </c>
    </row>
    <row r="300" s="13" customFormat="1">
      <c r="B300" s="250"/>
      <c r="C300" s="251"/>
      <c r="D300" s="229" t="s">
        <v>249</v>
      </c>
      <c r="E300" s="252" t="s">
        <v>19</v>
      </c>
      <c r="F300" s="253" t="s">
        <v>599</v>
      </c>
      <c r="G300" s="251"/>
      <c r="H300" s="252" t="s">
        <v>19</v>
      </c>
      <c r="I300" s="254"/>
      <c r="J300" s="251"/>
      <c r="K300" s="251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249</v>
      </c>
      <c r="AU300" s="259" t="s">
        <v>81</v>
      </c>
      <c r="AV300" s="13" t="s">
        <v>79</v>
      </c>
      <c r="AW300" s="13" t="s">
        <v>33</v>
      </c>
      <c r="AX300" s="13" t="s">
        <v>72</v>
      </c>
      <c r="AY300" s="259" t="s">
        <v>236</v>
      </c>
    </row>
    <row r="301" s="12" customFormat="1">
      <c r="B301" s="233"/>
      <c r="C301" s="234"/>
      <c r="D301" s="229" t="s">
        <v>249</v>
      </c>
      <c r="E301" s="235" t="s">
        <v>19</v>
      </c>
      <c r="F301" s="236" t="s">
        <v>625</v>
      </c>
      <c r="G301" s="234"/>
      <c r="H301" s="237">
        <v>27.366</v>
      </c>
      <c r="I301" s="238"/>
      <c r="J301" s="234"/>
      <c r="K301" s="234"/>
      <c r="L301" s="239"/>
      <c r="M301" s="240"/>
      <c r="N301" s="241"/>
      <c r="O301" s="241"/>
      <c r="P301" s="241"/>
      <c r="Q301" s="241"/>
      <c r="R301" s="241"/>
      <c r="S301" s="241"/>
      <c r="T301" s="242"/>
      <c r="AT301" s="243" t="s">
        <v>249</v>
      </c>
      <c r="AU301" s="243" t="s">
        <v>81</v>
      </c>
      <c r="AV301" s="12" t="s">
        <v>81</v>
      </c>
      <c r="AW301" s="12" t="s">
        <v>33</v>
      </c>
      <c r="AX301" s="12" t="s">
        <v>72</v>
      </c>
      <c r="AY301" s="243" t="s">
        <v>236</v>
      </c>
    </row>
    <row r="302" s="12" customFormat="1">
      <c r="B302" s="233"/>
      <c r="C302" s="234"/>
      <c r="D302" s="229" t="s">
        <v>249</v>
      </c>
      <c r="E302" s="235" t="s">
        <v>19</v>
      </c>
      <c r="F302" s="236" t="s">
        <v>638</v>
      </c>
      <c r="G302" s="234"/>
      <c r="H302" s="237">
        <v>207.483</v>
      </c>
      <c r="I302" s="238"/>
      <c r="J302" s="234"/>
      <c r="K302" s="234"/>
      <c r="L302" s="239"/>
      <c r="M302" s="240"/>
      <c r="N302" s="241"/>
      <c r="O302" s="241"/>
      <c r="P302" s="241"/>
      <c r="Q302" s="241"/>
      <c r="R302" s="241"/>
      <c r="S302" s="241"/>
      <c r="T302" s="242"/>
      <c r="AT302" s="243" t="s">
        <v>249</v>
      </c>
      <c r="AU302" s="243" t="s">
        <v>81</v>
      </c>
      <c r="AV302" s="12" t="s">
        <v>81</v>
      </c>
      <c r="AW302" s="12" t="s">
        <v>33</v>
      </c>
      <c r="AX302" s="12" t="s">
        <v>72</v>
      </c>
      <c r="AY302" s="243" t="s">
        <v>236</v>
      </c>
    </row>
    <row r="303" s="1" customFormat="1" ht="16.5" customHeight="1">
      <c r="B303" s="39"/>
      <c r="C303" s="217" t="s">
        <v>647</v>
      </c>
      <c r="D303" s="217" t="s">
        <v>238</v>
      </c>
      <c r="E303" s="218" t="s">
        <v>648</v>
      </c>
      <c r="F303" s="219" t="s">
        <v>649</v>
      </c>
      <c r="G303" s="220" t="s">
        <v>256</v>
      </c>
      <c r="H303" s="221">
        <v>13.884</v>
      </c>
      <c r="I303" s="222"/>
      <c r="J303" s="223">
        <f>ROUND(I303*H303,2)</f>
        <v>0</v>
      </c>
      <c r="K303" s="219" t="s">
        <v>242</v>
      </c>
      <c r="L303" s="44"/>
      <c r="M303" s="224" t="s">
        <v>19</v>
      </c>
      <c r="N303" s="225" t="s">
        <v>43</v>
      </c>
      <c r="O303" s="80"/>
      <c r="P303" s="226">
        <f>O303*H303</f>
        <v>0</v>
      </c>
      <c r="Q303" s="226">
        <v>0</v>
      </c>
      <c r="R303" s="226">
        <f>Q303*H303</f>
        <v>0</v>
      </c>
      <c r="S303" s="226">
        <v>0</v>
      </c>
      <c r="T303" s="227">
        <f>S303*H303</f>
        <v>0</v>
      </c>
      <c r="AR303" s="18" t="s">
        <v>243</v>
      </c>
      <c r="AT303" s="18" t="s">
        <v>238</v>
      </c>
      <c r="AU303" s="18" t="s">
        <v>81</v>
      </c>
      <c r="AY303" s="18" t="s">
        <v>236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8" t="s">
        <v>79</v>
      </c>
      <c r="BK303" s="228">
        <f>ROUND(I303*H303,2)</f>
        <v>0</v>
      </c>
      <c r="BL303" s="18" t="s">
        <v>243</v>
      </c>
      <c r="BM303" s="18" t="s">
        <v>650</v>
      </c>
    </row>
    <row r="304" s="1" customFormat="1">
      <c r="B304" s="39"/>
      <c r="C304" s="40"/>
      <c r="D304" s="229" t="s">
        <v>245</v>
      </c>
      <c r="E304" s="40"/>
      <c r="F304" s="230" t="s">
        <v>258</v>
      </c>
      <c r="G304" s="40"/>
      <c r="H304" s="40"/>
      <c r="I304" s="144"/>
      <c r="J304" s="40"/>
      <c r="K304" s="40"/>
      <c r="L304" s="44"/>
      <c r="M304" s="231"/>
      <c r="N304" s="80"/>
      <c r="O304" s="80"/>
      <c r="P304" s="80"/>
      <c r="Q304" s="80"/>
      <c r="R304" s="80"/>
      <c r="S304" s="80"/>
      <c r="T304" s="81"/>
      <c r="AT304" s="18" t="s">
        <v>245</v>
      </c>
      <c r="AU304" s="18" t="s">
        <v>81</v>
      </c>
    </row>
    <row r="305" s="13" customFormat="1">
      <c r="B305" s="250"/>
      <c r="C305" s="251"/>
      <c r="D305" s="229" t="s">
        <v>249</v>
      </c>
      <c r="E305" s="252" t="s">
        <v>19</v>
      </c>
      <c r="F305" s="253" t="s">
        <v>589</v>
      </c>
      <c r="G305" s="251"/>
      <c r="H305" s="252" t="s">
        <v>19</v>
      </c>
      <c r="I305" s="254"/>
      <c r="J305" s="251"/>
      <c r="K305" s="251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249</v>
      </c>
      <c r="AU305" s="259" t="s">
        <v>81</v>
      </c>
      <c r="AV305" s="13" t="s">
        <v>79</v>
      </c>
      <c r="AW305" s="13" t="s">
        <v>33</v>
      </c>
      <c r="AX305" s="13" t="s">
        <v>72</v>
      </c>
      <c r="AY305" s="259" t="s">
        <v>236</v>
      </c>
    </row>
    <row r="306" s="12" customFormat="1">
      <c r="B306" s="233"/>
      <c r="C306" s="234"/>
      <c r="D306" s="229" t="s">
        <v>249</v>
      </c>
      <c r="E306" s="235" t="s">
        <v>19</v>
      </c>
      <c r="F306" s="236" t="s">
        <v>618</v>
      </c>
      <c r="G306" s="234"/>
      <c r="H306" s="237">
        <v>11.813000000000001</v>
      </c>
      <c r="I306" s="238"/>
      <c r="J306" s="234"/>
      <c r="K306" s="234"/>
      <c r="L306" s="239"/>
      <c r="M306" s="240"/>
      <c r="N306" s="241"/>
      <c r="O306" s="241"/>
      <c r="P306" s="241"/>
      <c r="Q306" s="241"/>
      <c r="R306" s="241"/>
      <c r="S306" s="241"/>
      <c r="T306" s="242"/>
      <c r="AT306" s="243" t="s">
        <v>249</v>
      </c>
      <c r="AU306" s="243" t="s">
        <v>81</v>
      </c>
      <c r="AV306" s="12" t="s">
        <v>81</v>
      </c>
      <c r="AW306" s="12" t="s">
        <v>33</v>
      </c>
      <c r="AX306" s="12" t="s">
        <v>72</v>
      </c>
      <c r="AY306" s="243" t="s">
        <v>236</v>
      </c>
    </row>
    <row r="307" s="12" customFormat="1">
      <c r="B307" s="233"/>
      <c r="C307" s="234"/>
      <c r="D307" s="229" t="s">
        <v>249</v>
      </c>
      <c r="E307" s="235" t="s">
        <v>19</v>
      </c>
      <c r="F307" s="236" t="s">
        <v>632</v>
      </c>
      <c r="G307" s="234"/>
      <c r="H307" s="237">
        <v>2.0710000000000002</v>
      </c>
      <c r="I307" s="238"/>
      <c r="J307" s="234"/>
      <c r="K307" s="234"/>
      <c r="L307" s="239"/>
      <c r="M307" s="240"/>
      <c r="N307" s="241"/>
      <c r="O307" s="241"/>
      <c r="P307" s="241"/>
      <c r="Q307" s="241"/>
      <c r="R307" s="241"/>
      <c r="S307" s="241"/>
      <c r="T307" s="242"/>
      <c r="AT307" s="243" t="s">
        <v>249</v>
      </c>
      <c r="AU307" s="243" t="s">
        <v>81</v>
      </c>
      <c r="AV307" s="12" t="s">
        <v>81</v>
      </c>
      <c r="AW307" s="12" t="s">
        <v>33</v>
      </c>
      <c r="AX307" s="12" t="s">
        <v>72</v>
      </c>
      <c r="AY307" s="243" t="s">
        <v>236</v>
      </c>
    </row>
    <row r="308" s="1" customFormat="1" ht="16.5" customHeight="1">
      <c r="B308" s="39"/>
      <c r="C308" s="217" t="s">
        <v>651</v>
      </c>
      <c r="D308" s="217" t="s">
        <v>238</v>
      </c>
      <c r="E308" s="218" t="s">
        <v>648</v>
      </c>
      <c r="F308" s="219" t="s">
        <v>649</v>
      </c>
      <c r="G308" s="220" t="s">
        <v>256</v>
      </c>
      <c r="H308" s="221">
        <v>8.0199999999999996</v>
      </c>
      <c r="I308" s="222"/>
      <c r="J308" s="223">
        <f>ROUND(I308*H308,2)</f>
        <v>0</v>
      </c>
      <c r="K308" s="219" t="s">
        <v>242</v>
      </c>
      <c r="L308" s="44"/>
      <c r="M308" s="224" t="s">
        <v>19</v>
      </c>
      <c r="N308" s="225" t="s">
        <v>43</v>
      </c>
      <c r="O308" s="80"/>
      <c r="P308" s="226">
        <f>O308*H308</f>
        <v>0</v>
      </c>
      <c r="Q308" s="226">
        <v>0</v>
      </c>
      <c r="R308" s="226">
        <f>Q308*H308</f>
        <v>0</v>
      </c>
      <c r="S308" s="226">
        <v>0</v>
      </c>
      <c r="T308" s="227">
        <f>S308*H308</f>
        <v>0</v>
      </c>
      <c r="AR308" s="18" t="s">
        <v>243</v>
      </c>
      <c r="AT308" s="18" t="s">
        <v>238</v>
      </c>
      <c r="AU308" s="18" t="s">
        <v>81</v>
      </c>
      <c r="AY308" s="18" t="s">
        <v>236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8" t="s">
        <v>79</v>
      </c>
      <c r="BK308" s="228">
        <f>ROUND(I308*H308,2)</f>
        <v>0</v>
      </c>
      <c r="BL308" s="18" t="s">
        <v>243</v>
      </c>
      <c r="BM308" s="18" t="s">
        <v>652</v>
      </c>
    </row>
    <row r="309" s="1" customFormat="1">
      <c r="B309" s="39"/>
      <c r="C309" s="40"/>
      <c r="D309" s="229" t="s">
        <v>245</v>
      </c>
      <c r="E309" s="40"/>
      <c r="F309" s="230" t="s">
        <v>258</v>
      </c>
      <c r="G309" s="40"/>
      <c r="H309" s="40"/>
      <c r="I309" s="144"/>
      <c r="J309" s="40"/>
      <c r="K309" s="40"/>
      <c r="L309" s="44"/>
      <c r="M309" s="231"/>
      <c r="N309" s="80"/>
      <c r="O309" s="80"/>
      <c r="P309" s="80"/>
      <c r="Q309" s="80"/>
      <c r="R309" s="80"/>
      <c r="S309" s="80"/>
      <c r="T309" s="81"/>
      <c r="AT309" s="18" t="s">
        <v>245</v>
      </c>
      <c r="AU309" s="18" t="s">
        <v>81</v>
      </c>
    </row>
    <row r="310" s="13" customFormat="1">
      <c r="B310" s="250"/>
      <c r="C310" s="251"/>
      <c r="D310" s="229" t="s">
        <v>249</v>
      </c>
      <c r="E310" s="252" t="s">
        <v>19</v>
      </c>
      <c r="F310" s="253" t="s">
        <v>594</v>
      </c>
      <c r="G310" s="251"/>
      <c r="H310" s="252" t="s">
        <v>19</v>
      </c>
      <c r="I310" s="254"/>
      <c r="J310" s="251"/>
      <c r="K310" s="251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249</v>
      </c>
      <c r="AU310" s="259" t="s">
        <v>81</v>
      </c>
      <c r="AV310" s="13" t="s">
        <v>79</v>
      </c>
      <c r="AW310" s="13" t="s">
        <v>33</v>
      </c>
      <c r="AX310" s="13" t="s">
        <v>72</v>
      </c>
      <c r="AY310" s="259" t="s">
        <v>236</v>
      </c>
    </row>
    <row r="311" s="12" customFormat="1">
      <c r="B311" s="233"/>
      <c r="C311" s="234"/>
      <c r="D311" s="229" t="s">
        <v>249</v>
      </c>
      <c r="E311" s="235" t="s">
        <v>19</v>
      </c>
      <c r="F311" s="236" t="s">
        <v>621</v>
      </c>
      <c r="G311" s="234"/>
      <c r="H311" s="237">
        <v>7.569</v>
      </c>
      <c r="I311" s="238"/>
      <c r="J311" s="234"/>
      <c r="K311" s="234"/>
      <c r="L311" s="239"/>
      <c r="M311" s="240"/>
      <c r="N311" s="241"/>
      <c r="O311" s="241"/>
      <c r="P311" s="241"/>
      <c r="Q311" s="241"/>
      <c r="R311" s="241"/>
      <c r="S311" s="241"/>
      <c r="T311" s="242"/>
      <c r="AT311" s="243" t="s">
        <v>249</v>
      </c>
      <c r="AU311" s="243" t="s">
        <v>81</v>
      </c>
      <c r="AV311" s="12" t="s">
        <v>81</v>
      </c>
      <c r="AW311" s="12" t="s">
        <v>33</v>
      </c>
      <c r="AX311" s="12" t="s">
        <v>72</v>
      </c>
      <c r="AY311" s="243" t="s">
        <v>236</v>
      </c>
    </row>
    <row r="312" s="12" customFormat="1">
      <c r="B312" s="233"/>
      <c r="C312" s="234"/>
      <c r="D312" s="229" t="s">
        <v>249</v>
      </c>
      <c r="E312" s="235" t="s">
        <v>19</v>
      </c>
      <c r="F312" s="236" t="s">
        <v>635</v>
      </c>
      <c r="G312" s="234"/>
      <c r="H312" s="237">
        <v>0.45100000000000001</v>
      </c>
      <c r="I312" s="238"/>
      <c r="J312" s="234"/>
      <c r="K312" s="234"/>
      <c r="L312" s="239"/>
      <c r="M312" s="240"/>
      <c r="N312" s="241"/>
      <c r="O312" s="241"/>
      <c r="P312" s="241"/>
      <c r="Q312" s="241"/>
      <c r="R312" s="241"/>
      <c r="S312" s="241"/>
      <c r="T312" s="242"/>
      <c r="AT312" s="243" t="s">
        <v>249</v>
      </c>
      <c r="AU312" s="243" t="s">
        <v>81</v>
      </c>
      <c r="AV312" s="12" t="s">
        <v>81</v>
      </c>
      <c r="AW312" s="12" t="s">
        <v>33</v>
      </c>
      <c r="AX312" s="12" t="s">
        <v>72</v>
      </c>
      <c r="AY312" s="243" t="s">
        <v>236</v>
      </c>
    </row>
    <row r="313" s="1" customFormat="1" ht="16.5" customHeight="1">
      <c r="B313" s="39"/>
      <c r="C313" s="217" t="s">
        <v>653</v>
      </c>
      <c r="D313" s="217" t="s">
        <v>238</v>
      </c>
      <c r="E313" s="218" t="s">
        <v>648</v>
      </c>
      <c r="F313" s="219" t="s">
        <v>649</v>
      </c>
      <c r="G313" s="220" t="s">
        <v>256</v>
      </c>
      <c r="H313" s="221">
        <v>331.09699999999998</v>
      </c>
      <c r="I313" s="222"/>
      <c r="J313" s="223">
        <f>ROUND(I313*H313,2)</f>
        <v>0</v>
      </c>
      <c r="K313" s="219" t="s">
        <v>242</v>
      </c>
      <c r="L313" s="44"/>
      <c r="M313" s="224" t="s">
        <v>19</v>
      </c>
      <c r="N313" s="225" t="s">
        <v>43</v>
      </c>
      <c r="O313" s="80"/>
      <c r="P313" s="226">
        <f>O313*H313</f>
        <v>0</v>
      </c>
      <c r="Q313" s="226">
        <v>0</v>
      </c>
      <c r="R313" s="226">
        <f>Q313*H313</f>
        <v>0</v>
      </c>
      <c r="S313" s="226">
        <v>0</v>
      </c>
      <c r="T313" s="227">
        <f>S313*H313</f>
        <v>0</v>
      </c>
      <c r="AR313" s="18" t="s">
        <v>243</v>
      </c>
      <c r="AT313" s="18" t="s">
        <v>238</v>
      </c>
      <c r="AU313" s="18" t="s">
        <v>81</v>
      </c>
      <c r="AY313" s="18" t="s">
        <v>236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8" t="s">
        <v>79</v>
      </c>
      <c r="BK313" s="228">
        <f>ROUND(I313*H313,2)</f>
        <v>0</v>
      </c>
      <c r="BL313" s="18" t="s">
        <v>243</v>
      </c>
      <c r="BM313" s="18" t="s">
        <v>654</v>
      </c>
    </row>
    <row r="314" s="1" customFormat="1">
      <c r="B314" s="39"/>
      <c r="C314" s="40"/>
      <c r="D314" s="229" t="s">
        <v>245</v>
      </c>
      <c r="E314" s="40"/>
      <c r="F314" s="230" t="s">
        <v>258</v>
      </c>
      <c r="G314" s="40"/>
      <c r="H314" s="40"/>
      <c r="I314" s="144"/>
      <c r="J314" s="40"/>
      <c r="K314" s="40"/>
      <c r="L314" s="44"/>
      <c r="M314" s="231"/>
      <c r="N314" s="80"/>
      <c r="O314" s="80"/>
      <c r="P314" s="80"/>
      <c r="Q314" s="80"/>
      <c r="R314" s="80"/>
      <c r="S314" s="80"/>
      <c r="T314" s="81"/>
      <c r="AT314" s="18" t="s">
        <v>245</v>
      </c>
      <c r="AU314" s="18" t="s">
        <v>81</v>
      </c>
    </row>
    <row r="315" s="13" customFormat="1">
      <c r="B315" s="250"/>
      <c r="C315" s="251"/>
      <c r="D315" s="229" t="s">
        <v>249</v>
      </c>
      <c r="E315" s="252" t="s">
        <v>19</v>
      </c>
      <c r="F315" s="253" t="s">
        <v>599</v>
      </c>
      <c r="G315" s="251"/>
      <c r="H315" s="252" t="s">
        <v>19</v>
      </c>
      <c r="I315" s="254"/>
      <c r="J315" s="251"/>
      <c r="K315" s="251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249</v>
      </c>
      <c r="AU315" s="259" t="s">
        <v>81</v>
      </c>
      <c r="AV315" s="13" t="s">
        <v>79</v>
      </c>
      <c r="AW315" s="13" t="s">
        <v>33</v>
      </c>
      <c r="AX315" s="13" t="s">
        <v>72</v>
      </c>
      <c r="AY315" s="259" t="s">
        <v>236</v>
      </c>
    </row>
    <row r="316" s="12" customFormat="1">
      <c r="B316" s="233"/>
      <c r="C316" s="234"/>
      <c r="D316" s="229" t="s">
        <v>249</v>
      </c>
      <c r="E316" s="235" t="s">
        <v>19</v>
      </c>
      <c r="F316" s="236" t="s">
        <v>624</v>
      </c>
      <c r="G316" s="234"/>
      <c r="H316" s="237">
        <v>307.19299999999998</v>
      </c>
      <c r="I316" s="238"/>
      <c r="J316" s="234"/>
      <c r="K316" s="234"/>
      <c r="L316" s="239"/>
      <c r="M316" s="240"/>
      <c r="N316" s="241"/>
      <c r="O316" s="241"/>
      <c r="P316" s="241"/>
      <c r="Q316" s="241"/>
      <c r="R316" s="241"/>
      <c r="S316" s="241"/>
      <c r="T316" s="242"/>
      <c r="AT316" s="243" t="s">
        <v>249</v>
      </c>
      <c r="AU316" s="243" t="s">
        <v>81</v>
      </c>
      <c r="AV316" s="12" t="s">
        <v>81</v>
      </c>
      <c r="AW316" s="12" t="s">
        <v>33</v>
      </c>
      <c r="AX316" s="12" t="s">
        <v>72</v>
      </c>
      <c r="AY316" s="243" t="s">
        <v>236</v>
      </c>
    </row>
    <row r="317" s="12" customFormat="1">
      <c r="B317" s="233"/>
      <c r="C317" s="234"/>
      <c r="D317" s="229" t="s">
        <v>249</v>
      </c>
      <c r="E317" s="235" t="s">
        <v>19</v>
      </c>
      <c r="F317" s="236" t="s">
        <v>639</v>
      </c>
      <c r="G317" s="234"/>
      <c r="H317" s="237">
        <v>23.904</v>
      </c>
      <c r="I317" s="238"/>
      <c r="J317" s="234"/>
      <c r="K317" s="234"/>
      <c r="L317" s="239"/>
      <c r="M317" s="240"/>
      <c r="N317" s="241"/>
      <c r="O317" s="241"/>
      <c r="P317" s="241"/>
      <c r="Q317" s="241"/>
      <c r="R317" s="241"/>
      <c r="S317" s="241"/>
      <c r="T317" s="242"/>
      <c r="AT317" s="243" t="s">
        <v>249</v>
      </c>
      <c r="AU317" s="243" t="s">
        <v>81</v>
      </c>
      <c r="AV317" s="12" t="s">
        <v>81</v>
      </c>
      <c r="AW317" s="12" t="s">
        <v>33</v>
      </c>
      <c r="AX317" s="12" t="s">
        <v>72</v>
      </c>
      <c r="AY317" s="243" t="s">
        <v>236</v>
      </c>
    </row>
    <row r="318" s="11" customFormat="1" ht="22.8" customHeight="1">
      <c r="B318" s="201"/>
      <c r="C318" s="202"/>
      <c r="D318" s="203" t="s">
        <v>71</v>
      </c>
      <c r="E318" s="215" t="s">
        <v>329</v>
      </c>
      <c r="F318" s="215" t="s">
        <v>330</v>
      </c>
      <c r="G318" s="202"/>
      <c r="H318" s="202"/>
      <c r="I318" s="205"/>
      <c r="J318" s="216">
        <f>BK318</f>
        <v>0</v>
      </c>
      <c r="K318" s="202"/>
      <c r="L318" s="207"/>
      <c r="M318" s="208"/>
      <c r="N318" s="209"/>
      <c r="O318" s="209"/>
      <c r="P318" s="210">
        <f>SUM(P319:P320)</f>
        <v>0</v>
      </c>
      <c r="Q318" s="209"/>
      <c r="R318" s="210">
        <f>SUM(R319:R320)</f>
        <v>0</v>
      </c>
      <c r="S318" s="209"/>
      <c r="T318" s="211">
        <f>SUM(T319:T320)</f>
        <v>0</v>
      </c>
      <c r="AR318" s="212" t="s">
        <v>79</v>
      </c>
      <c r="AT318" s="213" t="s">
        <v>71</v>
      </c>
      <c r="AU318" s="213" t="s">
        <v>79</v>
      </c>
      <c r="AY318" s="212" t="s">
        <v>236</v>
      </c>
      <c r="BK318" s="214">
        <f>SUM(BK319:BK320)</f>
        <v>0</v>
      </c>
    </row>
    <row r="319" s="1" customFormat="1" ht="16.5" customHeight="1">
      <c r="B319" s="39"/>
      <c r="C319" s="217" t="s">
        <v>655</v>
      </c>
      <c r="D319" s="217" t="s">
        <v>238</v>
      </c>
      <c r="E319" s="218" t="s">
        <v>656</v>
      </c>
      <c r="F319" s="219" t="s">
        <v>657</v>
      </c>
      <c r="G319" s="220" t="s">
        <v>256</v>
      </c>
      <c r="H319" s="221">
        <v>20.114999999999998</v>
      </c>
      <c r="I319" s="222"/>
      <c r="J319" s="223">
        <f>ROUND(I319*H319,2)</f>
        <v>0</v>
      </c>
      <c r="K319" s="219" t="s">
        <v>242</v>
      </c>
      <c r="L319" s="44"/>
      <c r="M319" s="224" t="s">
        <v>19</v>
      </c>
      <c r="N319" s="225" t="s">
        <v>43</v>
      </c>
      <c r="O319" s="80"/>
      <c r="P319" s="226">
        <f>O319*H319</f>
        <v>0</v>
      </c>
      <c r="Q319" s="226">
        <v>0</v>
      </c>
      <c r="R319" s="226">
        <f>Q319*H319</f>
        <v>0</v>
      </c>
      <c r="S319" s="226">
        <v>0</v>
      </c>
      <c r="T319" s="227">
        <f>S319*H319</f>
        <v>0</v>
      </c>
      <c r="AR319" s="18" t="s">
        <v>243</v>
      </c>
      <c r="AT319" s="18" t="s">
        <v>238</v>
      </c>
      <c r="AU319" s="18" t="s">
        <v>81</v>
      </c>
      <c r="AY319" s="18" t="s">
        <v>236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79</v>
      </c>
      <c r="BK319" s="228">
        <f>ROUND(I319*H319,2)</f>
        <v>0</v>
      </c>
      <c r="BL319" s="18" t="s">
        <v>243</v>
      </c>
      <c r="BM319" s="18" t="s">
        <v>658</v>
      </c>
    </row>
    <row r="320" s="1" customFormat="1">
      <c r="B320" s="39"/>
      <c r="C320" s="40"/>
      <c r="D320" s="229" t="s">
        <v>245</v>
      </c>
      <c r="E320" s="40"/>
      <c r="F320" s="230" t="s">
        <v>659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245</v>
      </c>
      <c r="AU320" s="18" t="s">
        <v>81</v>
      </c>
    </row>
    <row r="321" s="11" customFormat="1" ht="25.92" customHeight="1">
      <c r="B321" s="201"/>
      <c r="C321" s="202"/>
      <c r="D321" s="203" t="s">
        <v>71</v>
      </c>
      <c r="E321" s="204" t="s">
        <v>660</v>
      </c>
      <c r="F321" s="204" t="s">
        <v>661</v>
      </c>
      <c r="G321" s="202"/>
      <c r="H321" s="202"/>
      <c r="I321" s="205"/>
      <c r="J321" s="206">
        <f>BK321</f>
        <v>0</v>
      </c>
      <c r="K321" s="202"/>
      <c r="L321" s="207"/>
      <c r="M321" s="208"/>
      <c r="N321" s="209"/>
      <c r="O321" s="209"/>
      <c r="P321" s="210">
        <f>P322</f>
        <v>0</v>
      </c>
      <c r="Q321" s="209"/>
      <c r="R321" s="210">
        <f>R322</f>
        <v>0</v>
      </c>
      <c r="S321" s="209"/>
      <c r="T321" s="211">
        <f>T322</f>
        <v>0</v>
      </c>
      <c r="AR321" s="212" t="s">
        <v>81</v>
      </c>
      <c r="AT321" s="213" t="s">
        <v>71</v>
      </c>
      <c r="AU321" s="213" t="s">
        <v>72</v>
      </c>
      <c r="AY321" s="212" t="s">
        <v>236</v>
      </c>
      <c r="BK321" s="214">
        <f>BK322</f>
        <v>0</v>
      </c>
    </row>
    <row r="322" s="11" customFormat="1" ht="22.8" customHeight="1">
      <c r="B322" s="201"/>
      <c r="C322" s="202"/>
      <c r="D322" s="203" t="s">
        <v>71</v>
      </c>
      <c r="E322" s="215" t="s">
        <v>662</v>
      </c>
      <c r="F322" s="215" t="s">
        <v>663</v>
      </c>
      <c r="G322" s="202"/>
      <c r="H322" s="202"/>
      <c r="I322" s="205"/>
      <c r="J322" s="216">
        <f>BK322</f>
        <v>0</v>
      </c>
      <c r="K322" s="202"/>
      <c r="L322" s="207"/>
      <c r="M322" s="208"/>
      <c r="N322" s="209"/>
      <c r="O322" s="209"/>
      <c r="P322" s="210">
        <f>SUM(P323:P326)</f>
        <v>0</v>
      </c>
      <c r="Q322" s="209"/>
      <c r="R322" s="210">
        <f>SUM(R323:R326)</f>
        <v>0</v>
      </c>
      <c r="S322" s="209"/>
      <c r="T322" s="211">
        <f>SUM(T323:T326)</f>
        <v>0</v>
      </c>
      <c r="AR322" s="212" t="s">
        <v>81</v>
      </c>
      <c r="AT322" s="213" t="s">
        <v>71</v>
      </c>
      <c r="AU322" s="213" t="s">
        <v>79</v>
      </c>
      <c r="AY322" s="212" t="s">
        <v>236</v>
      </c>
      <c r="BK322" s="214">
        <f>SUM(BK323:BK326)</f>
        <v>0</v>
      </c>
    </row>
    <row r="323" s="1" customFormat="1" ht="16.5" customHeight="1">
      <c r="B323" s="39"/>
      <c r="C323" s="217" t="s">
        <v>664</v>
      </c>
      <c r="D323" s="217" t="s">
        <v>238</v>
      </c>
      <c r="E323" s="218" t="s">
        <v>665</v>
      </c>
      <c r="F323" s="219" t="s">
        <v>666</v>
      </c>
      <c r="G323" s="220" t="s">
        <v>318</v>
      </c>
      <c r="H323" s="221">
        <v>6</v>
      </c>
      <c r="I323" s="222"/>
      <c r="J323" s="223">
        <f>ROUND(I323*H323,2)</f>
        <v>0</v>
      </c>
      <c r="K323" s="219" t="s">
        <v>19</v>
      </c>
      <c r="L323" s="44"/>
      <c r="M323" s="224" t="s">
        <v>19</v>
      </c>
      <c r="N323" s="225" t="s">
        <v>43</v>
      </c>
      <c r="O323" s="80"/>
      <c r="P323" s="226">
        <f>O323*H323</f>
        <v>0</v>
      </c>
      <c r="Q323" s="226">
        <v>0</v>
      </c>
      <c r="R323" s="226">
        <f>Q323*H323</f>
        <v>0</v>
      </c>
      <c r="S323" s="226">
        <v>0</v>
      </c>
      <c r="T323" s="227">
        <f>S323*H323</f>
        <v>0</v>
      </c>
      <c r="AR323" s="18" t="s">
        <v>412</v>
      </c>
      <c r="AT323" s="18" t="s">
        <v>238</v>
      </c>
      <c r="AU323" s="18" t="s">
        <v>81</v>
      </c>
      <c r="AY323" s="18" t="s">
        <v>236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79</v>
      </c>
      <c r="BK323" s="228">
        <f>ROUND(I323*H323,2)</f>
        <v>0</v>
      </c>
      <c r="BL323" s="18" t="s">
        <v>412</v>
      </c>
      <c r="BM323" s="18" t="s">
        <v>667</v>
      </c>
    </row>
    <row r="324" s="1" customFormat="1">
      <c r="B324" s="39"/>
      <c r="C324" s="40"/>
      <c r="D324" s="229" t="s">
        <v>245</v>
      </c>
      <c r="E324" s="40"/>
      <c r="F324" s="230" t="s">
        <v>668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245</v>
      </c>
      <c r="AU324" s="18" t="s">
        <v>81</v>
      </c>
    </row>
    <row r="325" s="1" customFormat="1">
      <c r="B325" s="39"/>
      <c r="C325" s="40"/>
      <c r="D325" s="229" t="s">
        <v>247</v>
      </c>
      <c r="E325" s="40"/>
      <c r="F325" s="232" t="s">
        <v>515</v>
      </c>
      <c r="G325" s="40"/>
      <c r="H325" s="40"/>
      <c r="I325" s="144"/>
      <c r="J325" s="40"/>
      <c r="K325" s="40"/>
      <c r="L325" s="44"/>
      <c r="M325" s="231"/>
      <c r="N325" s="80"/>
      <c r="O325" s="80"/>
      <c r="P325" s="80"/>
      <c r="Q325" s="80"/>
      <c r="R325" s="80"/>
      <c r="S325" s="80"/>
      <c r="T325" s="81"/>
      <c r="AT325" s="18" t="s">
        <v>247</v>
      </c>
      <c r="AU325" s="18" t="s">
        <v>81</v>
      </c>
    </row>
    <row r="326" s="12" customFormat="1">
      <c r="B326" s="233"/>
      <c r="C326" s="234"/>
      <c r="D326" s="229" t="s">
        <v>249</v>
      </c>
      <c r="E326" s="235" t="s">
        <v>19</v>
      </c>
      <c r="F326" s="236" t="s">
        <v>669</v>
      </c>
      <c r="G326" s="234"/>
      <c r="H326" s="237">
        <v>6</v>
      </c>
      <c r="I326" s="238"/>
      <c r="J326" s="234"/>
      <c r="K326" s="234"/>
      <c r="L326" s="239"/>
      <c r="M326" s="244"/>
      <c r="N326" s="245"/>
      <c r="O326" s="245"/>
      <c r="P326" s="245"/>
      <c r="Q326" s="245"/>
      <c r="R326" s="245"/>
      <c r="S326" s="245"/>
      <c r="T326" s="246"/>
      <c r="AT326" s="243" t="s">
        <v>249</v>
      </c>
      <c r="AU326" s="243" t="s">
        <v>81</v>
      </c>
      <c r="AV326" s="12" t="s">
        <v>81</v>
      </c>
      <c r="AW326" s="12" t="s">
        <v>33</v>
      </c>
      <c r="AX326" s="12" t="s">
        <v>72</v>
      </c>
      <c r="AY326" s="243" t="s">
        <v>236</v>
      </c>
    </row>
    <row r="327" s="1" customFormat="1" ht="6.96" customHeight="1">
      <c r="B327" s="58"/>
      <c r="C327" s="59"/>
      <c r="D327" s="59"/>
      <c r="E327" s="59"/>
      <c r="F327" s="59"/>
      <c r="G327" s="59"/>
      <c r="H327" s="59"/>
      <c r="I327" s="168"/>
      <c r="J327" s="59"/>
      <c r="K327" s="59"/>
      <c r="L327" s="44"/>
    </row>
  </sheetData>
  <sheetProtection sheet="1" autoFilter="0" formatColumns="0" formatRows="0" objects="1" scenarios="1" spinCount="100000" saltValue="Ki3DE1sU9FC8Ozvob8HGhQKqGcj/CCLFbWsVk8w/UVim+Ou8LpNL0nVQ8gPqrRScikBEET1PnoEQcmyTC3ysPw==" hashValue="mC/h4/tAan4o1aMU7x8vxk0WYY3GLKCMpMwApwdfKFm4imB9xm7pYlr+okPGjFC7yAzn0pULMg3hR0t5uGkFug==" algorithmName="SHA-512" password="CC35"/>
  <autoFilter ref="C86:K32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671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673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ROUND((SUM(BE96:BE170)),  2)</f>
        <v>0</v>
      </c>
      <c r="I37" s="157">
        <v>0.20999999999999999</v>
      </c>
      <c r="J37" s="156">
        <f>ROUND(((SUM(BE96:BE170))*I37),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ROUND((SUM(BF96:BF170)),  2)</f>
        <v>0</v>
      </c>
      <c r="I38" s="157">
        <v>0.14999999999999999</v>
      </c>
      <c r="J38" s="156">
        <f>ROUND(((SUM(BF96:BF170))*I38),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ROUND((SUM(BG96:BG170)),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ROUND((SUM(BH96:BH170)),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ROUND((SUM(BI96:BI170)),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1/M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677</v>
      </c>
      <c r="E70" s="187"/>
      <c r="F70" s="187"/>
      <c r="G70" s="187"/>
      <c r="H70" s="187"/>
      <c r="I70" s="188"/>
      <c r="J70" s="189">
        <f>J117</f>
        <v>0</v>
      </c>
      <c r="K70" s="122"/>
      <c r="L70" s="190"/>
    </row>
    <row r="71" s="9" customFormat="1" ht="19.92" customHeight="1">
      <c r="B71" s="185"/>
      <c r="C71" s="122"/>
      <c r="D71" s="186" t="s">
        <v>678</v>
      </c>
      <c r="E71" s="187"/>
      <c r="F71" s="187"/>
      <c r="G71" s="187"/>
      <c r="H71" s="187"/>
      <c r="I71" s="188"/>
      <c r="J71" s="189">
        <f>J118</f>
        <v>0</v>
      </c>
      <c r="K71" s="122"/>
      <c r="L71" s="190"/>
    </row>
    <row r="72" s="8" customFormat="1" ht="24.96" customHeight="1">
      <c r="B72" s="178"/>
      <c r="C72" s="179"/>
      <c r="D72" s="180" t="s">
        <v>679</v>
      </c>
      <c r="E72" s="181"/>
      <c r="F72" s="181"/>
      <c r="G72" s="181"/>
      <c r="H72" s="181"/>
      <c r="I72" s="182"/>
      <c r="J72" s="183">
        <f>J166</f>
        <v>0</v>
      </c>
      <c r="K72" s="179"/>
      <c r="L72" s="184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221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Horoměřická S 071 - most, Praha 6, č. akce 999615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211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670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213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671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672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1/M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>ul. Horoměřická / Pod Habrovkou</v>
      </c>
      <c r="G90" s="40"/>
      <c r="H90" s="40"/>
      <c r="I90" s="146" t="s">
        <v>23</v>
      </c>
      <c r="J90" s="68" t="str">
        <f>IF(J16="","",J16)</f>
        <v>28. 1. 2019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TSK hl.m. Prahy, a.s.</v>
      </c>
      <c r="G92" s="40"/>
      <c r="H92" s="40"/>
      <c r="I92" s="146" t="s">
        <v>31</v>
      </c>
      <c r="J92" s="37" t="str">
        <f>E25</f>
        <v>AGA Letiště, spol. s r.o.</v>
      </c>
      <c r="K92" s="40"/>
      <c r="L92" s="44"/>
    </row>
    <row r="93" s="1" customFormat="1" ht="13.65" customHeight="1">
      <c r="B93" s="39"/>
      <c r="C93" s="33" t="s">
        <v>29</v>
      </c>
      <c r="D93" s="40"/>
      <c r="E93" s="40"/>
      <c r="F93" s="28" t="str">
        <f>IF(E22="","",E22)</f>
        <v>Vyplň údaj</v>
      </c>
      <c r="G93" s="40"/>
      <c r="H93" s="40"/>
      <c r="I93" s="146" t="s">
        <v>34</v>
      </c>
      <c r="J93" s="37" t="str">
        <f>E28</f>
        <v>Ing. Martin Krupička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222</v>
      </c>
      <c r="D95" s="193" t="s">
        <v>57</v>
      </c>
      <c r="E95" s="193" t="s">
        <v>53</v>
      </c>
      <c r="F95" s="193" t="s">
        <v>54</v>
      </c>
      <c r="G95" s="193" t="s">
        <v>223</v>
      </c>
      <c r="H95" s="193" t="s">
        <v>224</v>
      </c>
      <c r="I95" s="194" t="s">
        <v>225</v>
      </c>
      <c r="J95" s="193" t="s">
        <v>217</v>
      </c>
      <c r="K95" s="195" t="s">
        <v>226</v>
      </c>
      <c r="L95" s="196"/>
      <c r="M95" s="88" t="s">
        <v>19</v>
      </c>
      <c r="N95" s="89" t="s">
        <v>42</v>
      </c>
      <c r="O95" s="89" t="s">
        <v>227</v>
      </c>
      <c r="P95" s="89" t="s">
        <v>228</v>
      </c>
      <c r="Q95" s="89" t="s">
        <v>229</v>
      </c>
      <c r="R95" s="89" t="s">
        <v>230</v>
      </c>
      <c r="S95" s="89" t="s">
        <v>231</v>
      </c>
      <c r="T95" s="90" t="s">
        <v>232</v>
      </c>
    </row>
    <row r="96" s="1" customFormat="1" ht="22.8" customHeight="1">
      <c r="B96" s="39"/>
      <c r="C96" s="95" t="s">
        <v>233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P97+P166</f>
        <v>0</v>
      </c>
      <c r="Q96" s="92"/>
      <c r="R96" s="198">
        <f>R97+R166</f>
        <v>0.90827279999999999</v>
      </c>
      <c r="S96" s="92"/>
      <c r="T96" s="199">
        <f>T97+T166</f>
        <v>3.0989999999999998</v>
      </c>
      <c r="AT96" s="18" t="s">
        <v>71</v>
      </c>
      <c r="AU96" s="18" t="s">
        <v>218</v>
      </c>
      <c r="BK96" s="200">
        <f>BK97+BK166</f>
        <v>0</v>
      </c>
    </row>
    <row r="97" s="11" customFormat="1" ht="25.92" customHeight="1">
      <c r="B97" s="201"/>
      <c r="C97" s="202"/>
      <c r="D97" s="203" t="s">
        <v>71</v>
      </c>
      <c r="E97" s="204" t="s">
        <v>680</v>
      </c>
      <c r="F97" s="204" t="s">
        <v>681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P98+P117+P118</f>
        <v>0</v>
      </c>
      <c r="Q97" s="209"/>
      <c r="R97" s="210">
        <f>R98+R117+R118</f>
        <v>0.90827279999999999</v>
      </c>
      <c r="S97" s="209"/>
      <c r="T97" s="211">
        <f>T98+T117+T118</f>
        <v>3.0989999999999998</v>
      </c>
      <c r="AR97" s="212" t="s">
        <v>101</v>
      </c>
      <c r="AT97" s="213" t="s">
        <v>71</v>
      </c>
      <c r="AU97" s="213" t="s">
        <v>72</v>
      </c>
      <c r="AY97" s="212" t="s">
        <v>236</v>
      </c>
      <c r="BK97" s="214">
        <f>BK98+BK117+BK118</f>
        <v>0</v>
      </c>
    </row>
    <row r="98" s="11" customFormat="1" ht="22.8" customHeight="1">
      <c r="B98" s="201"/>
      <c r="C98" s="202"/>
      <c r="D98" s="203" t="s">
        <v>71</v>
      </c>
      <c r="E98" s="215" t="s">
        <v>682</v>
      </c>
      <c r="F98" s="215" t="s">
        <v>683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SUM(P99:P116)</f>
        <v>0</v>
      </c>
      <c r="Q98" s="209"/>
      <c r="R98" s="210">
        <f>SUM(R99:R116)</f>
        <v>0</v>
      </c>
      <c r="S98" s="209"/>
      <c r="T98" s="211">
        <f>SUM(T99:T116)</f>
        <v>0</v>
      </c>
      <c r="AR98" s="212" t="s">
        <v>101</v>
      </c>
      <c r="AT98" s="213" t="s">
        <v>71</v>
      </c>
      <c r="AU98" s="213" t="s">
        <v>79</v>
      </c>
      <c r="AY98" s="212" t="s">
        <v>236</v>
      </c>
      <c r="BK98" s="214">
        <f>SUM(BK99:BK116)</f>
        <v>0</v>
      </c>
    </row>
    <row r="99" s="1" customFormat="1" ht="16.5" customHeight="1">
      <c r="B99" s="39"/>
      <c r="C99" s="217" t="s">
        <v>498</v>
      </c>
      <c r="D99" s="217" t="s">
        <v>238</v>
      </c>
      <c r="E99" s="218" t="s">
        <v>684</v>
      </c>
      <c r="F99" s="219" t="s">
        <v>685</v>
      </c>
      <c r="G99" s="220" t="s">
        <v>276</v>
      </c>
      <c r="H99" s="221">
        <v>2</v>
      </c>
      <c r="I99" s="222"/>
      <c r="J99" s="223">
        <f>ROUND(I99*H99,2)</f>
        <v>0</v>
      </c>
      <c r="K99" s="219" t="s">
        <v>686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687</v>
      </c>
      <c r="AT99" s="18" t="s">
        <v>238</v>
      </c>
      <c r="AU99" s="18" t="s">
        <v>81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687</v>
      </c>
      <c r="BM99" s="18" t="s">
        <v>688</v>
      </c>
    </row>
    <row r="100" s="1" customFormat="1">
      <c r="B100" s="39"/>
      <c r="C100" s="40"/>
      <c r="D100" s="229" t="s">
        <v>245</v>
      </c>
      <c r="E100" s="40"/>
      <c r="F100" s="230" t="s">
        <v>689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81</v>
      </c>
    </row>
    <row r="101" s="1" customFormat="1" ht="16.5" customHeight="1">
      <c r="B101" s="39"/>
      <c r="C101" s="260" t="s">
        <v>504</v>
      </c>
      <c r="D101" s="260" t="s">
        <v>680</v>
      </c>
      <c r="E101" s="261" t="s">
        <v>690</v>
      </c>
      <c r="F101" s="262" t="s">
        <v>691</v>
      </c>
      <c r="G101" s="263" t="s">
        <v>692</v>
      </c>
      <c r="H101" s="264">
        <v>8</v>
      </c>
      <c r="I101" s="265"/>
      <c r="J101" s="266">
        <f>ROUND(I101*H101,2)</f>
        <v>0</v>
      </c>
      <c r="K101" s="262" t="s">
        <v>686</v>
      </c>
      <c r="L101" s="267"/>
      <c r="M101" s="268" t="s">
        <v>19</v>
      </c>
      <c r="N101" s="269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693</v>
      </c>
      <c r="AT101" s="18" t="s">
        <v>680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693</v>
      </c>
      <c r="BM101" s="18" t="s">
        <v>694</v>
      </c>
    </row>
    <row r="102" s="1" customFormat="1">
      <c r="B102" s="39"/>
      <c r="C102" s="40"/>
      <c r="D102" s="229" t="s">
        <v>245</v>
      </c>
      <c r="E102" s="40"/>
      <c r="F102" s="230" t="s">
        <v>691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" customFormat="1" ht="16.5" customHeight="1">
      <c r="B103" s="39"/>
      <c r="C103" s="260" t="s">
        <v>510</v>
      </c>
      <c r="D103" s="260" t="s">
        <v>680</v>
      </c>
      <c r="E103" s="261" t="s">
        <v>695</v>
      </c>
      <c r="F103" s="262" t="s">
        <v>696</v>
      </c>
      <c r="G103" s="263" t="s">
        <v>692</v>
      </c>
      <c r="H103" s="264">
        <v>2</v>
      </c>
      <c r="I103" s="265"/>
      <c r="J103" s="266">
        <f>ROUND(I103*H103,2)</f>
        <v>0</v>
      </c>
      <c r="K103" s="262" t="s">
        <v>686</v>
      </c>
      <c r="L103" s="267"/>
      <c r="M103" s="268" t="s">
        <v>19</v>
      </c>
      <c r="N103" s="269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693</v>
      </c>
      <c r="AT103" s="18" t="s">
        <v>680</v>
      </c>
      <c r="AU103" s="18" t="s">
        <v>81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693</v>
      </c>
      <c r="BM103" s="18" t="s">
        <v>697</v>
      </c>
    </row>
    <row r="104" s="1" customFormat="1">
      <c r="B104" s="39"/>
      <c r="C104" s="40"/>
      <c r="D104" s="229" t="s">
        <v>245</v>
      </c>
      <c r="E104" s="40"/>
      <c r="F104" s="230" t="s">
        <v>696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81</v>
      </c>
    </row>
    <row r="105" s="1" customFormat="1" ht="16.5" customHeight="1">
      <c r="B105" s="39"/>
      <c r="C105" s="217" t="s">
        <v>556</v>
      </c>
      <c r="D105" s="217" t="s">
        <v>238</v>
      </c>
      <c r="E105" s="218" t="s">
        <v>698</v>
      </c>
      <c r="F105" s="219" t="s">
        <v>699</v>
      </c>
      <c r="G105" s="220" t="s">
        <v>276</v>
      </c>
      <c r="H105" s="221">
        <v>2</v>
      </c>
      <c r="I105" s="222"/>
      <c r="J105" s="223">
        <f>ROUND(I105*H105,2)</f>
        <v>0</v>
      </c>
      <c r="K105" s="219" t="s">
        <v>686</v>
      </c>
      <c r="L105" s="44"/>
      <c r="M105" s="224" t="s">
        <v>19</v>
      </c>
      <c r="N105" s="225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687</v>
      </c>
      <c r="AT105" s="18" t="s">
        <v>238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687</v>
      </c>
      <c r="BM105" s="18" t="s">
        <v>700</v>
      </c>
    </row>
    <row r="106" s="1" customFormat="1">
      <c r="B106" s="39"/>
      <c r="C106" s="40"/>
      <c r="D106" s="229" t="s">
        <v>245</v>
      </c>
      <c r="E106" s="40"/>
      <c r="F106" s="230" t="s">
        <v>701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" customFormat="1" ht="16.5" customHeight="1">
      <c r="B107" s="39"/>
      <c r="C107" s="260" t="s">
        <v>424</v>
      </c>
      <c r="D107" s="260" t="s">
        <v>680</v>
      </c>
      <c r="E107" s="261" t="s">
        <v>702</v>
      </c>
      <c r="F107" s="262" t="s">
        <v>703</v>
      </c>
      <c r="G107" s="263" t="s">
        <v>692</v>
      </c>
      <c r="H107" s="264">
        <v>6</v>
      </c>
      <c r="I107" s="265"/>
      <c r="J107" s="266">
        <f>ROUND(I107*H107,2)</f>
        <v>0</v>
      </c>
      <c r="K107" s="262" t="s">
        <v>686</v>
      </c>
      <c r="L107" s="267"/>
      <c r="M107" s="268" t="s">
        <v>19</v>
      </c>
      <c r="N107" s="269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693</v>
      </c>
      <c r="AT107" s="18" t="s">
        <v>680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693</v>
      </c>
      <c r="BM107" s="18" t="s">
        <v>704</v>
      </c>
    </row>
    <row r="108" s="1" customFormat="1">
      <c r="B108" s="39"/>
      <c r="C108" s="40"/>
      <c r="D108" s="229" t="s">
        <v>245</v>
      </c>
      <c r="E108" s="40"/>
      <c r="F108" s="230" t="s">
        <v>703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 ht="16.5" customHeight="1">
      <c r="B109" s="39"/>
      <c r="C109" s="260" t="s">
        <v>8</v>
      </c>
      <c r="D109" s="260" t="s">
        <v>680</v>
      </c>
      <c r="E109" s="261" t="s">
        <v>705</v>
      </c>
      <c r="F109" s="262" t="s">
        <v>706</v>
      </c>
      <c r="G109" s="263" t="s">
        <v>692</v>
      </c>
      <c r="H109" s="264">
        <v>2</v>
      </c>
      <c r="I109" s="265"/>
      <c r="J109" s="266">
        <f>ROUND(I109*H109,2)</f>
        <v>0</v>
      </c>
      <c r="K109" s="262" t="s">
        <v>686</v>
      </c>
      <c r="L109" s="267"/>
      <c r="M109" s="268" t="s">
        <v>19</v>
      </c>
      <c r="N109" s="269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693</v>
      </c>
      <c r="AT109" s="18" t="s">
        <v>680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693</v>
      </c>
      <c r="BM109" s="18" t="s">
        <v>707</v>
      </c>
    </row>
    <row r="110" s="1" customFormat="1">
      <c r="B110" s="39"/>
      <c r="C110" s="40"/>
      <c r="D110" s="229" t="s">
        <v>245</v>
      </c>
      <c r="E110" s="40"/>
      <c r="F110" s="230" t="s">
        <v>706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 ht="16.5" customHeight="1">
      <c r="B111" s="39"/>
      <c r="C111" s="260" t="s">
        <v>412</v>
      </c>
      <c r="D111" s="260" t="s">
        <v>680</v>
      </c>
      <c r="E111" s="261" t="s">
        <v>708</v>
      </c>
      <c r="F111" s="262" t="s">
        <v>709</v>
      </c>
      <c r="G111" s="263" t="s">
        <v>692</v>
      </c>
      <c r="H111" s="264">
        <v>2</v>
      </c>
      <c r="I111" s="265"/>
      <c r="J111" s="266">
        <f>ROUND(I111*H111,2)</f>
        <v>0</v>
      </c>
      <c r="K111" s="262" t="s">
        <v>686</v>
      </c>
      <c r="L111" s="267"/>
      <c r="M111" s="268" t="s">
        <v>19</v>
      </c>
      <c r="N111" s="269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693</v>
      </c>
      <c r="AT111" s="18" t="s">
        <v>680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693</v>
      </c>
      <c r="BM111" s="18" t="s">
        <v>710</v>
      </c>
    </row>
    <row r="112" s="1" customFormat="1">
      <c r="B112" s="39"/>
      <c r="C112" s="40"/>
      <c r="D112" s="229" t="s">
        <v>245</v>
      </c>
      <c r="E112" s="40"/>
      <c r="F112" s="230" t="s">
        <v>709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" customFormat="1" ht="22.5" customHeight="1">
      <c r="B113" s="39"/>
      <c r="C113" s="217" t="s">
        <v>492</v>
      </c>
      <c r="D113" s="217" t="s">
        <v>238</v>
      </c>
      <c r="E113" s="218" t="s">
        <v>711</v>
      </c>
      <c r="F113" s="219" t="s">
        <v>712</v>
      </c>
      <c r="G113" s="220" t="s">
        <v>318</v>
      </c>
      <c r="H113" s="221">
        <v>35</v>
      </c>
      <c r="I113" s="222"/>
      <c r="J113" s="223">
        <f>ROUND(I113*H113,2)</f>
        <v>0</v>
      </c>
      <c r="K113" s="219" t="s">
        <v>686</v>
      </c>
      <c r="L113" s="44"/>
      <c r="M113" s="224" t="s">
        <v>19</v>
      </c>
      <c r="N113" s="225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687</v>
      </c>
      <c r="AT113" s="18" t="s">
        <v>238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687</v>
      </c>
      <c r="BM113" s="18" t="s">
        <v>713</v>
      </c>
    </row>
    <row r="114" s="1" customFormat="1">
      <c r="B114" s="39"/>
      <c r="C114" s="40"/>
      <c r="D114" s="229" t="s">
        <v>245</v>
      </c>
      <c r="E114" s="40"/>
      <c r="F114" s="230" t="s">
        <v>714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" customFormat="1" ht="16.5" customHeight="1">
      <c r="B115" s="39"/>
      <c r="C115" s="217" t="s">
        <v>331</v>
      </c>
      <c r="D115" s="217" t="s">
        <v>238</v>
      </c>
      <c r="E115" s="218" t="s">
        <v>715</v>
      </c>
      <c r="F115" s="219" t="s">
        <v>716</v>
      </c>
      <c r="G115" s="220" t="s">
        <v>318</v>
      </c>
      <c r="H115" s="221">
        <v>35</v>
      </c>
      <c r="I115" s="222"/>
      <c r="J115" s="223">
        <f>ROUND(I115*H115,2)</f>
        <v>0</v>
      </c>
      <c r="K115" s="219" t="s">
        <v>686</v>
      </c>
      <c r="L115" s="44"/>
      <c r="M115" s="224" t="s">
        <v>19</v>
      </c>
      <c r="N115" s="225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687</v>
      </c>
      <c r="AT115" s="18" t="s">
        <v>238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687</v>
      </c>
      <c r="BM115" s="18" t="s">
        <v>717</v>
      </c>
    </row>
    <row r="116" s="1" customFormat="1">
      <c r="B116" s="39"/>
      <c r="C116" s="40"/>
      <c r="D116" s="229" t="s">
        <v>245</v>
      </c>
      <c r="E116" s="40"/>
      <c r="F116" s="230" t="s">
        <v>718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1" customFormat="1" ht="22.8" customHeight="1">
      <c r="B117" s="201"/>
      <c r="C117" s="202"/>
      <c r="D117" s="203" t="s">
        <v>71</v>
      </c>
      <c r="E117" s="215" t="s">
        <v>719</v>
      </c>
      <c r="F117" s="215" t="s">
        <v>720</v>
      </c>
      <c r="G117" s="202"/>
      <c r="H117" s="202"/>
      <c r="I117" s="205"/>
      <c r="J117" s="216">
        <f>BK117</f>
        <v>0</v>
      </c>
      <c r="K117" s="202"/>
      <c r="L117" s="207"/>
      <c r="M117" s="208"/>
      <c r="N117" s="209"/>
      <c r="O117" s="209"/>
      <c r="P117" s="210">
        <v>0</v>
      </c>
      <c r="Q117" s="209"/>
      <c r="R117" s="210">
        <v>0</v>
      </c>
      <c r="S117" s="209"/>
      <c r="T117" s="211">
        <v>0</v>
      </c>
      <c r="AR117" s="212" t="s">
        <v>101</v>
      </c>
      <c r="AT117" s="213" t="s">
        <v>71</v>
      </c>
      <c r="AU117" s="213" t="s">
        <v>79</v>
      </c>
      <c r="AY117" s="212" t="s">
        <v>236</v>
      </c>
      <c r="BK117" s="214">
        <v>0</v>
      </c>
    </row>
    <row r="118" s="11" customFormat="1" ht="22.8" customHeight="1">
      <c r="B118" s="201"/>
      <c r="C118" s="202"/>
      <c r="D118" s="203" t="s">
        <v>71</v>
      </c>
      <c r="E118" s="215" t="s">
        <v>721</v>
      </c>
      <c r="F118" s="215" t="s">
        <v>722</v>
      </c>
      <c r="G118" s="202"/>
      <c r="H118" s="202"/>
      <c r="I118" s="205"/>
      <c r="J118" s="216">
        <f>BK118</f>
        <v>0</v>
      </c>
      <c r="K118" s="202"/>
      <c r="L118" s="207"/>
      <c r="M118" s="208"/>
      <c r="N118" s="209"/>
      <c r="O118" s="209"/>
      <c r="P118" s="210">
        <f>SUM(P119:P165)</f>
        <v>0</v>
      </c>
      <c r="Q118" s="209"/>
      <c r="R118" s="210">
        <f>SUM(R119:R165)</f>
        <v>0.90827279999999999</v>
      </c>
      <c r="S118" s="209"/>
      <c r="T118" s="211">
        <f>SUM(T119:T165)</f>
        <v>3.0989999999999998</v>
      </c>
      <c r="AR118" s="212" t="s">
        <v>101</v>
      </c>
      <c r="AT118" s="213" t="s">
        <v>71</v>
      </c>
      <c r="AU118" s="213" t="s">
        <v>79</v>
      </c>
      <c r="AY118" s="212" t="s">
        <v>236</v>
      </c>
      <c r="BK118" s="214">
        <f>SUM(BK119:BK165)</f>
        <v>0</v>
      </c>
    </row>
    <row r="119" s="1" customFormat="1" ht="16.5" customHeight="1">
      <c r="B119" s="39"/>
      <c r="C119" s="217" t="s">
        <v>79</v>
      </c>
      <c r="D119" s="217" t="s">
        <v>238</v>
      </c>
      <c r="E119" s="218" t="s">
        <v>723</v>
      </c>
      <c r="F119" s="219" t="s">
        <v>724</v>
      </c>
      <c r="G119" s="220" t="s">
        <v>725</v>
      </c>
      <c r="H119" s="221">
        <v>0.031</v>
      </c>
      <c r="I119" s="222"/>
      <c r="J119" s="223">
        <f>ROUND(I119*H119,2)</f>
        <v>0</v>
      </c>
      <c r="K119" s="219" t="s">
        <v>686</v>
      </c>
      <c r="L119" s="44"/>
      <c r="M119" s="224" t="s">
        <v>19</v>
      </c>
      <c r="N119" s="225" t="s">
        <v>43</v>
      </c>
      <c r="O119" s="80"/>
      <c r="P119" s="226">
        <f>O119*H119</f>
        <v>0</v>
      </c>
      <c r="Q119" s="226">
        <v>0.0088000000000000005</v>
      </c>
      <c r="R119" s="226">
        <f>Q119*H119</f>
        <v>0.00027280000000000002</v>
      </c>
      <c r="S119" s="226">
        <v>0</v>
      </c>
      <c r="T119" s="227">
        <f>S119*H119</f>
        <v>0</v>
      </c>
      <c r="AR119" s="18" t="s">
        <v>687</v>
      </c>
      <c r="AT119" s="18" t="s">
        <v>238</v>
      </c>
      <c r="AU119" s="18" t="s">
        <v>81</v>
      </c>
      <c r="AY119" s="18" t="s">
        <v>236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79</v>
      </c>
      <c r="BK119" s="228">
        <f>ROUND(I119*H119,2)</f>
        <v>0</v>
      </c>
      <c r="BL119" s="18" t="s">
        <v>687</v>
      </c>
      <c r="BM119" s="18" t="s">
        <v>726</v>
      </c>
    </row>
    <row r="120" s="1" customFormat="1">
      <c r="B120" s="39"/>
      <c r="C120" s="40"/>
      <c r="D120" s="229" t="s">
        <v>245</v>
      </c>
      <c r="E120" s="40"/>
      <c r="F120" s="230" t="s">
        <v>727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245</v>
      </c>
      <c r="AU120" s="18" t="s">
        <v>81</v>
      </c>
    </row>
    <row r="121" s="1" customFormat="1" ht="16.5" customHeight="1">
      <c r="B121" s="39"/>
      <c r="C121" s="217" t="s">
        <v>445</v>
      </c>
      <c r="D121" s="217" t="s">
        <v>238</v>
      </c>
      <c r="E121" s="218" t="s">
        <v>728</v>
      </c>
      <c r="F121" s="219" t="s">
        <v>729</v>
      </c>
      <c r="G121" s="220" t="s">
        <v>276</v>
      </c>
      <c r="H121" s="221">
        <v>1</v>
      </c>
      <c r="I121" s="222"/>
      <c r="J121" s="223">
        <f>ROUND(I121*H121,2)</f>
        <v>0</v>
      </c>
      <c r="K121" s="219" t="s">
        <v>19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687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687</v>
      </c>
      <c r="BM121" s="18" t="s">
        <v>730</v>
      </c>
    </row>
    <row r="122" s="1" customFormat="1">
      <c r="B122" s="39"/>
      <c r="C122" s="40"/>
      <c r="D122" s="229" t="s">
        <v>245</v>
      </c>
      <c r="E122" s="40"/>
      <c r="F122" s="230" t="s">
        <v>729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" customFormat="1" ht="16.5" customHeight="1">
      <c r="B123" s="39"/>
      <c r="C123" s="217" t="s">
        <v>452</v>
      </c>
      <c r="D123" s="217" t="s">
        <v>238</v>
      </c>
      <c r="E123" s="218" t="s">
        <v>731</v>
      </c>
      <c r="F123" s="219" t="s">
        <v>732</v>
      </c>
      <c r="G123" s="220" t="s">
        <v>276</v>
      </c>
      <c r="H123" s="221">
        <v>1</v>
      </c>
      <c r="I123" s="222"/>
      <c r="J123" s="223">
        <f>ROUND(I123*H123,2)</f>
        <v>0</v>
      </c>
      <c r="K123" s="219" t="s">
        <v>686</v>
      </c>
      <c r="L123" s="44"/>
      <c r="M123" s="224" t="s">
        <v>19</v>
      </c>
      <c r="N123" s="225" t="s">
        <v>43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687</v>
      </c>
      <c r="AT123" s="18" t="s">
        <v>238</v>
      </c>
      <c r="AU123" s="18" t="s">
        <v>81</v>
      </c>
      <c r="AY123" s="18" t="s">
        <v>236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79</v>
      </c>
      <c r="BK123" s="228">
        <f>ROUND(I123*H123,2)</f>
        <v>0</v>
      </c>
      <c r="BL123" s="18" t="s">
        <v>687</v>
      </c>
      <c r="BM123" s="18" t="s">
        <v>733</v>
      </c>
    </row>
    <row r="124" s="1" customFormat="1">
      <c r="B124" s="39"/>
      <c r="C124" s="40"/>
      <c r="D124" s="229" t="s">
        <v>245</v>
      </c>
      <c r="E124" s="40"/>
      <c r="F124" s="230" t="s">
        <v>732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245</v>
      </c>
      <c r="AU124" s="18" t="s">
        <v>81</v>
      </c>
    </row>
    <row r="125" s="1" customFormat="1" ht="16.5" customHeight="1">
      <c r="B125" s="39"/>
      <c r="C125" s="217" t="s">
        <v>81</v>
      </c>
      <c r="D125" s="217" t="s">
        <v>238</v>
      </c>
      <c r="E125" s="218" t="s">
        <v>734</v>
      </c>
      <c r="F125" s="219" t="s">
        <v>735</v>
      </c>
      <c r="G125" s="220" t="s">
        <v>318</v>
      </c>
      <c r="H125" s="221">
        <v>14</v>
      </c>
      <c r="I125" s="222"/>
      <c r="J125" s="223">
        <f>ROUND(I125*H125,2)</f>
        <v>0</v>
      </c>
      <c r="K125" s="219" t="s">
        <v>686</v>
      </c>
      <c r="L125" s="44"/>
      <c r="M125" s="224" t="s">
        <v>19</v>
      </c>
      <c r="N125" s="225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687</v>
      </c>
      <c r="AT125" s="18" t="s">
        <v>238</v>
      </c>
      <c r="AU125" s="18" t="s">
        <v>81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687</v>
      </c>
      <c r="BM125" s="18" t="s">
        <v>736</v>
      </c>
    </row>
    <row r="126" s="1" customFormat="1">
      <c r="B126" s="39"/>
      <c r="C126" s="40"/>
      <c r="D126" s="229" t="s">
        <v>245</v>
      </c>
      <c r="E126" s="40"/>
      <c r="F126" s="230" t="s">
        <v>737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81</v>
      </c>
    </row>
    <row r="127" s="1" customFormat="1" ht="16.5" customHeight="1">
      <c r="B127" s="39"/>
      <c r="C127" s="217" t="s">
        <v>601</v>
      </c>
      <c r="D127" s="217" t="s">
        <v>238</v>
      </c>
      <c r="E127" s="218" t="s">
        <v>738</v>
      </c>
      <c r="F127" s="219" t="s">
        <v>739</v>
      </c>
      <c r="G127" s="220" t="s">
        <v>318</v>
      </c>
      <c r="H127" s="221">
        <v>9</v>
      </c>
      <c r="I127" s="222"/>
      <c r="J127" s="223">
        <f>ROUND(I127*H127,2)</f>
        <v>0</v>
      </c>
      <c r="K127" s="219" t="s">
        <v>686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687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687</v>
      </c>
      <c r="BM127" s="18" t="s">
        <v>740</v>
      </c>
    </row>
    <row r="128" s="1" customFormat="1">
      <c r="B128" s="39"/>
      <c r="C128" s="40"/>
      <c r="D128" s="229" t="s">
        <v>245</v>
      </c>
      <c r="E128" s="40"/>
      <c r="F128" s="230" t="s">
        <v>741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" customFormat="1" ht="16.5" customHeight="1">
      <c r="B129" s="39"/>
      <c r="C129" s="217" t="s">
        <v>486</v>
      </c>
      <c r="D129" s="217" t="s">
        <v>238</v>
      </c>
      <c r="E129" s="218" t="s">
        <v>742</v>
      </c>
      <c r="F129" s="219" t="s">
        <v>743</v>
      </c>
      <c r="G129" s="220" t="s">
        <v>276</v>
      </c>
      <c r="H129" s="221">
        <v>4</v>
      </c>
      <c r="I129" s="222"/>
      <c r="J129" s="223">
        <f>ROUND(I129*H129,2)</f>
        <v>0</v>
      </c>
      <c r="K129" s="219" t="s">
        <v>686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687</v>
      </c>
      <c r="AT129" s="18" t="s">
        <v>238</v>
      </c>
      <c r="AU129" s="18" t="s">
        <v>81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687</v>
      </c>
      <c r="BM129" s="18" t="s">
        <v>744</v>
      </c>
    </row>
    <row r="130" s="1" customFormat="1">
      <c r="B130" s="39"/>
      <c r="C130" s="40"/>
      <c r="D130" s="229" t="s">
        <v>245</v>
      </c>
      <c r="E130" s="40"/>
      <c r="F130" s="230" t="s">
        <v>745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81</v>
      </c>
    </row>
    <row r="131" s="1" customFormat="1" ht="16.5" customHeight="1">
      <c r="B131" s="39"/>
      <c r="C131" s="217" t="s">
        <v>305</v>
      </c>
      <c r="D131" s="217" t="s">
        <v>238</v>
      </c>
      <c r="E131" s="218" t="s">
        <v>746</v>
      </c>
      <c r="F131" s="219" t="s">
        <v>747</v>
      </c>
      <c r="G131" s="220" t="s">
        <v>318</v>
      </c>
      <c r="H131" s="221">
        <v>15</v>
      </c>
      <c r="I131" s="222"/>
      <c r="J131" s="223">
        <f>ROUND(I131*H131,2)</f>
        <v>0</v>
      </c>
      <c r="K131" s="219" t="s">
        <v>686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0.040000000000000001</v>
      </c>
      <c r="R131" s="226">
        <f>Q131*H131</f>
        <v>0.59999999999999998</v>
      </c>
      <c r="S131" s="226">
        <v>0.092999999999999999</v>
      </c>
      <c r="T131" s="227">
        <f>S131*H131</f>
        <v>1.395</v>
      </c>
      <c r="AR131" s="18" t="s">
        <v>687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687</v>
      </c>
      <c r="BM131" s="18" t="s">
        <v>748</v>
      </c>
    </row>
    <row r="132" s="1" customFormat="1">
      <c r="B132" s="39"/>
      <c r="C132" s="40"/>
      <c r="D132" s="229" t="s">
        <v>245</v>
      </c>
      <c r="E132" s="40"/>
      <c r="F132" s="230" t="s">
        <v>749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" customFormat="1" ht="16.5" customHeight="1">
      <c r="B133" s="39"/>
      <c r="C133" s="260" t="s">
        <v>310</v>
      </c>
      <c r="D133" s="260" t="s">
        <v>680</v>
      </c>
      <c r="E133" s="261" t="s">
        <v>750</v>
      </c>
      <c r="F133" s="262" t="s">
        <v>751</v>
      </c>
      <c r="G133" s="263" t="s">
        <v>692</v>
      </c>
      <c r="H133" s="264">
        <v>15</v>
      </c>
      <c r="I133" s="265"/>
      <c r="J133" s="266">
        <f>ROUND(I133*H133,2)</f>
        <v>0</v>
      </c>
      <c r="K133" s="262" t="s">
        <v>686</v>
      </c>
      <c r="L133" s="267"/>
      <c r="M133" s="268" t="s">
        <v>19</v>
      </c>
      <c r="N133" s="269" t="s">
        <v>43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693</v>
      </c>
      <c r="AT133" s="18" t="s">
        <v>680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693</v>
      </c>
      <c r="BM133" s="18" t="s">
        <v>752</v>
      </c>
    </row>
    <row r="134" s="1" customFormat="1">
      <c r="B134" s="39"/>
      <c r="C134" s="40"/>
      <c r="D134" s="229" t="s">
        <v>245</v>
      </c>
      <c r="E134" s="40"/>
      <c r="F134" s="230" t="s">
        <v>751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" customFormat="1" ht="16.5" customHeight="1">
      <c r="B135" s="39"/>
      <c r="C135" s="217" t="s">
        <v>592</v>
      </c>
      <c r="D135" s="217" t="s">
        <v>238</v>
      </c>
      <c r="E135" s="218" t="s">
        <v>753</v>
      </c>
      <c r="F135" s="219" t="s">
        <v>754</v>
      </c>
      <c r="G135" s="220" t="s">
        <v>318</v>
      </c>
      <c r="H135" s="221">
        <v>8</v>
      </c>
      <c r="I135" s="222"/>
      <c r="J135" s="223">
        <f>ROUND(I135*H135,2)</f>
        <v>0</v>
      </c>
      <c r="K135" s="219" t="s">
        <v>686</v>
      </c>
      <c r="L135" s="44"/>
      <c r="M135" s="224" t="s">
        <v>19</v>
      </c>
      <c r="N135" s="225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0.040000000000000001</v>
      </c>
      <c r="T135" s="227">
        <f>S135*H135</f>
        <v>0.32000000000000001</v>
      </c>
      <c r="AR135" s="18" t="s">
        <v>687</v>
      </c>
      <c r="AT135" s="18" t="s">
        <v>238</v>
      </c>
      <c r="AU135" s="18" t="s">
        <v>81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687</v>
      </c>
      <c r="BM135" s="18" t="s">
        <v>755</v>
      </c>
    </row>
    <row r="136" s="1" customFormat="1">
      <c r="B136" s="39"/>
      <c r="C136" s="40"/>
      <c r="D136" s="229" t="s">
        <v>245</v>
      </c>
      <c r="E136" s="40"/>
      <c r="F136" s="230" t="s">
        <v>756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81</v>
      </c>
    </row>
    <row r="137" s="1" customFormat="1" ht="16.5" customHeight="1">
      <c r="B137" s="39"/>
      <c r="C137" s="260" t="s">
        <v>324</v>
      </c>
      <c r="D137" s="260" t="s">
        <v>680</v>
      </c>
      <c r="E137" s="261" t="s">
        <v>757</v>
      </c>
      <c r="F137" s="262" t="s">
        <v>758</v>
      </c>
      <c r="G137" s="263" t="s">
        <v>318</v>
      </c>
      <c r="H137" s="264">
        <v>8</v>
      </c>
      <c r="I137" s="265"/>
      <c r="J137" s="266">
        <f>ROUND(I137*H137,2)</f>
        <v>0</v>
      </c>
      <c r="K137" s="262" t="s">
        <v>686</v>
      </c>
      <c r="L137" s="267"/>
      <c r="M137" s="268" t="s">
        <v>19</v>
      </c>
      <c r="N137" s="269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693</v>
      </c>
      <c r="AT137" s="18" t="s">
        <v>680</v>
      </c>
      <c r="AU137" s="18" t="s">
        <v>81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693</v>
      </c>
      <c r="BM137" s="18" t="s">
        <v>759</v>
      </c>
    </row>
    <row r="138" s="1" customFormat="1">
      <c r="B138" s="39"/>
      <c r="C138" s="40"/>
      <c r="D138" s="229" t="s">
        <v>245</v>
      </c>
      <c r="E138" s="40"/>
      <c r="F138" s="230" t="s">
        <v>758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81</v>
      </c>
    </row>
    <row r="139" s="1" customFormat="1" ht="16.5" customHeight="1">
      <c r="B139" s="39"/>
      <c r="C139" s="217" t="s">
        <v>575</v>
      </c>
      <c r="D139" s="217" t="s">
        <v>238</v>
      </c>
      <c r="E139" s="218" t="s">
        <v>760</v>
      </c>
      <c r="F139" s="219" t="s">
        <v>761</v>
      </c>
      <c r="G139" s="220" t="s">
        <v>318</v>
      </c>
      <c r="H139" s="221">
        <v>8</v>
      </c>
      <c r="I139" s="222"/>
      <c r="J139" s="223">
        <f>ROUND(I139*H139,2)</f>
        <v>0</v>
      </c>
      <c r="K139" s="219" t="s">
        <v>686</v>
      </c>
      <c r="L139" s="44"/>
      <c r="M139" s="224" t="s">
        <v>19</v>
      </c>
      <c r="N139" s="225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0.023</v>
      </c>
      <c r="T139" s="227">
        <f>S139*H139</f>
        <v>0.184</v>
      </c>
      <c r="AR139" s="18" t="s">
        <v>687</v>
      </c>
      <c r="AT139" s="18" t="s">
        <v>238</v>
      </c>
      <c r="AU139" s="18" t="s">
        <v>81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687</v>
      </c>
      <c r="BM139" s="18" t="s">
        <v>762</v>
      </c>
    </row>
    <row r="140" s="1" customFormat="1">
      <c r="B140" s="39"/>
      <c r="C140" s="40"/>
      <c r="D140" s="229" t="s">
        <v>245</v>
      </c>
      <c r="E140" s="40"/>
      <c r="F140" s="230" t="s">
        <v>763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81</v>
      </c>
    </row>
    <row r="141" s="1" customFormat="1" ht="16.5" customHeight="1">
      <c r="B141" s="39"/>
      <c r="C141" s="260" t="s">
        <v>597</v>
      </c>
      <c r="D141" s="260" t="s">
        <v>680</v>
      </c>
      <c r="E141" s="261" t="s">
        <v>764</v>
      </c>
      <c r="F141" s="262" t="s">
        <v>765</v>
      </c>
      <c r="G141" s="263" t="s">
        <v>318</v>
      </c>
      <c r="H141" s="264">
        <v>8</v>
      </c>
      <c r="I141" s="265"/>
      <c r="J141" s="266">
        <f>ROUND(I141*H141,2)</f>
        <v>0</v>
      </c>
      <c r="K141" s="262" t="s">
        <v>19</v>
      </c>
      <c r="L141" s="267"/>
      <c r="M141" s="268" t="s">
        <v>19</v>
      </c>
      <c r="N141" s="269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693</v>
      </c>
      <c r="AT141" s="18" t="s">
        <v>680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693</v>
      </c>
      <c r="BM141" s="18" t="s">
        <v>766</v>
      </c>
    </row>
    <row r="142" s="1" customFormat="1">
      <c r="B142" s="39"/>
      <c r="C142" s="40"/>
      <c r="D142" s="229" t="s">
        <v>245</v>
      </c>
      <c r="E142" s="40"/>
      <c r="F142" s="230" t="s">
        <v>765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" customFormat="1" ht="16.5" customHeight="1">
      <c r="B143" s="39"/>
      <c r="C143" s="260" t="s">
        <v>550</v>
      </c>
      <c r="D143" s="260" t="s">
        <v>680</v>
      </c>
      <c r="E143" s="261" t="s">
        <v>767</v>
      </c>
      <c r="F143" s="262" t="s">
        <v>768</v>
      </c>
      <c r="G143" s="263" t="s">
        <v>692</v>
      </c>
      <c r="H143" s="264">
        <v>3</v>
      </c>
      <c r="I143" s="265"/>
      <c r="J143" s="266">
        <f>ROUND(I143*H143,2)</f>
        <v>0</v>
      </c>
      <c r="K143" s="262" t="s">
        <v>686</v>
      </c>
      <c r="L143" s="267"/>
      <c r="M143" s="268" t="s">
        <v>19</v>
      </c>
      <c r="N143" s="269" t="s">
        <v>43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693</v>
      </c>
      <c r="AT143" s="18" t="s">
        <v>680</v>
      </c>
      <c r="AU143" s="18" t="s">
        <v>81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693</v>
      </c>
      <c r="BM143" s="18" t="s">
        <v>769</v>
      </c>
    </row>
    <row r="144" s="1" customFormat="1">
      <c r="B144" s="39"/>
      <c r="C144" s="40"/>
      <c r="D144" s="229" t="s">
        <v>245</v>
      </c>
      <c r="E144" s="40"/>
      <c r="F144" s="230" t="s">
        <v>768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81</v>
      </c>
    </row>
    <row r="145" s="1" customFormat="1" ht="16.5" customHeight="1">
      <c r="B145" s="39"/>
      <c r="C145" s="217" t="s">
        <v>584</v>
      </c>
      <c r="D145" s="217" t="s">
        <v>238</v>
      </c>
      <c r="E145" s="218" t="s">
        <v>770</v>
      </c>
      <c r="F145" s="219" t="s">
        <v>761</v>
      </c>
      <c r="G145" s="220" t="s">
        <v>318</v>
      </c>
      <c r="H145" s="221">
        <v>36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0.023</v>
      </c>
      <c r="T145" s="227">
        <f>S145*H145</f>
        <v>0.82799999999999996</v>
      </c>
      <c r="AR145" s="18" t="s">
        <v>687</v>
      </c>
      <c r="AT145" s="18" t="s">
        <v>238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687</v>
      </c>
      <c r="BM145" s="18" t="s">
        <v>771</v>
      </c>
    </row>
    <row r="146" s="1" customFormat="1">
      <c r="B146" s="39"/>
      <c r="C146" s="40"/>
      <c r="D146" s="229" t="s">
        <v>245</v>
      </c>
      <c r="E146" s="40"/>
      <c r="F146" s="230" t="s">
        <v>763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" customFormat="1" ht="16.5" customHeight="1">
      <c r="B147" s="39"/>
      <c r="C147" s="260" t="s">
        <v>300</v>
      </c>
      <c r="D147" s="260" t="s">
        <v>680</v>
      </c>
      <c r="E147" s="261" t="s">
        <v>772</v>
      </c>
      <c r="F147" s="262" t="s">
        <v>773</v>
      </c>
      <c r="G147" s="263" t="s">
        <v>318</v>
      </c>
      <c r="H147" s="264">
        <v>10</v>
      </c>
      <c r="I147" s="265"/>
      <c r="J147" s="266">
        <f>ROUND(I147*H147,2)</f>
        <v>0</v>
      </c>
      <c r="K147" s="262" t="s">
        <v>19</v>
      </c>
      <c r="L147" s="267"/>
      <c r="M147" s="268" t="s">
        <v>19</v>
      </c>
      <c r="N147" s="269" t="s">
        <v>43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693</v>
      </c>
      <c r="AT147" s="18" t="s">
        <v>680</v>
      </c>
      <c r="AU147" s="18" t="s">
        <v>81</v>
      </c>
      <c r="AY147" s="18" t="s">
        <v>236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79</v>
      </c>
      <c r="BK147" s="228">
        <f>ROUND(I147*H147,2)</f>
        <v>0</v>
      </c>
      <c r="BL147" s="18" t="s">
        <v>693</v>
      </c>
      <c r="BM147" s="18" t="s">
        <v>774</v>
      </c>
    </row>
    <row r="148" s="1" customFormat="1">
      <c r="B148" s="39"/>
      <c r="C148" s="40"/>
      <c r="D148" s="229" t="s">
        <v>245</v>
      </c>
      <c r="E148" s="40"/>
      <c r="F148" s="230" t="s">
        <v>765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245</v>
      </c>
      <c r="AU148" s="18" t="s">
        <v>81</v>
      </c>
    </row>
    <row r="149" s="1" customFormat="1" ht="16.5" customHeight="1">
      <c r="B149" s="39"/>
      <c r="C149" s="260" t="s">
        <v>569</v>
      </c>
      <c r="D149" s="260" t="s">
        <v>680</v>
      </c>
      <c r="E149" s="261" t="s">
        <v>775</v>
      </c>
      <c r="F149" s="262" t="s">
        <v>765</v>
      </c>
      <c r="G149" s="263" t="s">
        <v>318</v>
      </c>
      <c r="H149" s="264">
        <v>26</v>
      </c>
      <c r="I149" s="265"/>
      <c r="J149" s="266">
        <f>ROUND(I149*H149,2)</f>
        <v>0</v>
      </c>
      <c r="K149" s="262" t="s">
        <v>686</v>
      </c>
      <c r="L149" s="267"/>
      <c r="M149" s="268" t="s">
        <v>19</v>
      </c>
      <c r="N149" s="269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693</v>
      </c>
      <c r="AT149" s="18" t="s">
        <v>680</v>
      </c>
      <c r="AU149" s="18" t="s">
        <v>81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693</v>
      </c>
      <c r="BM149" s="18" t="s">
        <v>776</v>
      </c>
    </row>
    <row r="150" s="1" customFormat="1">
      <c r="B150" s="39"/>
      <c r="C150" s="40"/>
      <c r="D150" s="229" t="s">
        <v>245</v>
      </c>
      <c r="E150" s="40"/>
      <c r="F150" s="230" t="s">
        <v>765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81</v>
      </c>
    </row>
    <row r="151" s="1" customFormat="1" ht="16.5" customHeight="1">
      <c r="B151" s="39"/>
      <c r="C151" s="217" t="s">
        <v>458</v>
      </c>
      <c r="D151" s="217" t="s">
        <v>238</v>
      </c>
      <c r="E151" s="218" t="s">
        <v>777</v>
      </c>
      <c r="F151" s="219" t="s">
        <v>778</v>
      </c>
      <c r="G151" s="220" t="s">
        <v>276</v>
      </c>
      <c r="H151" s="221">
        <v>2</v>
      </c>
      <c r="I151" s="222"/>
      <c r="J151" s="223">
        <f>ROUND(I151*H151,2)</f>
        <v>0</v>
      </c>
      <c r="K151" s="219" t="s">
        <v>686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0.154</v>
      </c>
      <c r="R151" s="226">
        <f>Q151*H151</f>
        <v>0.308</v>
      </c>
      <c r="S151" s="226">
        <v>0.186</v>
      </c>
      <c r="T151" s="227">
        <f>S151*H151</f>
        <v>0.372</v>
      </c>
      <c r="AR151" s="18" t="s">
        <v>687</v>
      </c>
      <c r="AT151" s="18" t="s">
        <v>238</v>
      </c>
      <c r="AU151" s="18" t="s">
        <v>81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687</v>
      </c>
      <c r="BM151" s="18" t="s">
        <v>779</v>
      </c>
    </row>
    <row r="152" s="1" customFormat="1">
      <c r="B152" s="39"/>
      <c r="C152" s="40"/>
      <c r="D152" s="229" t="s">
        <v>245</v>
      </c>
      <c r="E152" s="40"/>
      <c r="F152" s="230" t="s">
        <v>780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81</v>
      </c>
    </row>
    <row r="153" s="1" customFormat="1" ht="16.5" customHeight="1">
      <c r="B153" s="39"/>
      <c r="C153" s="217" t="s">
        <v>101</v>
      </c>
      <c r="D153" s="217" t="s">
        <v>238</v>
      </c>
      <c r="E153" s="218" t="s">
        <v>781</v>
      </c>
      <c r="F153" s="219" t="s">
        <v>782</v>
      </c>
      <c r="G153" s="220" t="s">
        <v>318</v>
      </c>
      <c r="H153" s="221">
        <v>14</v>
      </c>
      <c r="I153" s="222"/>
      <c r="J153" s="223">
        <f>ROUND(I153*H153,2)</f>
        <v>0</v>
      </c>
      <c r="K153" s="219" t="s">
        <v>686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687</v>
      </c>
      <c r="AT153" s="18" t="s">
        <v>238</v>
      </c>
      <c r="AU153" s="18" t="s">
        <v>81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687</v>
      </c>
      <c r="BM153" s="18" t="s">
        <v>783</v>
      </c>
    </row>
    <row r="154" s="1" customFormat="1">
      <c r="B154" s="39"/>
      <c r="C154" s="40"/>
      <c r="D154" s="229" t="s">
        <v>245</v>
      </c>
      <c r="E154" s="40"/>
      <c r="F154" s="230" t="s">
        <v>784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81</v>
      </c>
    </row>
    <row r="155" s="1" customFormat="1" ht="16.5" customHeight="1">
      <c r="B155" s="39"/>
      <c r="C155" s="217" t="s">
        <v>607</v>
      </c>
      <c r="D155" s="217" t="s">
        <v>238</v>
      </c>
      <c r="E155" s="218" t="s">
        <v>785</v>
      </c>
      <c r="F155" s="219" t="s">
        <v>786</v>
      </c>
      <c r="G155" s="220" t="s">
        <v>318</v>
      </c>
      <c r="H155" s="221">
        <v>9</v>
      </c>
      <c r="I155" s="222"/>
      <c r="J155" s="223">
        <f>ROUND(I155*H155,2)</f>
        <v>0</v>
      </c>
      <c r="K155" s="219" t="s">
        <v>686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687</v>
      </c>
      <c r="AT155" s="18" t="s">
        <v>238</v>
      </c>
      <c r="AU155" s="18" t="s">
        <v>81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687</v>
      </c>
      <c r="BM155" s="18" t="s">
        <v>787</v>
      </c>
    </row>
    <row r="156" s="1" customFormat="1">
      <c r="B156" s="39"/>
      <c r="C156" s="40"/>
      <c r="D156" s="229" t="s">
        <v>245</v>
      </c>
      <c r="E156" s="40"/>
      <c r="F156" s="230" t="s">
        <v>788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81</v>
      </c>
    </row>
    <row r="157" s="1" customFormat="1" ht="16.5" customHeight="1">
      <c r="B157" s="39"/>
      <c r="C157" s="217" t="s">
        <v>517</v>
      </c>
      <c r="D157" s="217" t="s">
        <v>238</v>
      </c>
      <c r="E157" s="218" t="s">
        <v>789</v>
      </c>
      <c r="F157" s="219" t="s">
        <v>790</v>
      </c>
      <c r="G157" s="220" t="s">
        <v>241</v>
      </c>
      <c r="H157" s="221">
        <v>4.7999999999999998</v>
      </c>
      <c r="I157" s="222"/>
      <c r="J157" s="223">
        <f>ROUND(I157*H157,2)</f>
        <v>0</v>
      </c>
      <c r="K157" s="219" t="s">
        <v>686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687</v>
      </c>
      <c r="AT157" s="18" t="s">
        <v>238</v>
      </c>
      <c r="AU157" s="18" t="s">
        <v>81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687</v>
      </c>
      <c r="BM157" s="18" t="s">
        <v>791</v>
      </c>
    </row>
    <row r="158" s="1" customFormat="1">
      <c r="B158" s="39"/>
      <c r="C158" s="40"/>
      <c r="D158" s="229" t="s">
        <v>245</v>
      </c>
      <c r="E158" s="40"/>
      <c r="F158" s="230" t="s">
        <v>792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81</v>
      </c>
    </row>
    <row r="159" s="1" customFormat="1" ht="16.5" customHeight="1">
      <c r="B159" s="39"/>
      <c r="C159" s="217" t="s">
        <v>463</v>
      </c>
      <c r="D159" s="217" t="s">
        <v>238</v>
      </c>
      <c r="E159" s="218" t="s">
        <v>793</v>
      </c>
      <c r="F159" s="219" t="s">
        <v>794</v>
      </c>
      <c r="G159" s="220" t="s">
        <v>241</v>
      </c>
      <c r="H159" s="221">
        <v>3.0990000000000002</v>
      </c>
      <c r="I159" s="222"/>
      <c r="J159" s="223">
        <f>ROUND(I159*H159,2)</f>
        <v>0</v>
      </c>
      <c r="K159" s="219" t="s">
        <v>686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687</v>
      </c>
      <c r="AT159" s="18" t="s">
        <v>238</v>
      </c>
      <c r="AU159" s="18" t="s">
        <v>81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687</v>
      </c>
      <c r="BM159" s="18" t="s">
        <v>795</v>
      </c>
    </row>
    <row r="160" s="1" customFormat="1">
      <c r="B160" s="39"/>
      <c r="C160" s="40"/>
      <c r="D160" s="229" t="s">
        <v>245</v>
      </c>
      <c r="E160" s="40"/>
      <c r="F160" s="230" t="s">
        <v>796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81</v>
      </c>
    </row>
    <row r="161" s="1" customFormat="1" ht="16.5" customHeight="1">
      <c r="B161" s="39"/>
      <c r="C161" s="217" t="s">
        <v>473</v>
      </c>
      <c r="D161" s="217" t="s">
        <v>238</v>
      </c>
      <c r="E161" s="218" t="s">
        <v>797</v>
      </c>
      <c r="F161" s="219" t="s">
        <v>798</v>
      </c>
      <c r="G161" s="220" t="s">
        <v>241</v>
      </c>
      <c r="H161" s="221">
        <v>75.099999999999994</v>
      </c>
      <c r="I161" s="222"/>
      <c r="J161" s="223">
        <f>ROUND(I161*H161,2)</f>
        <v>0</v>
      </c>
      <c r="K161" s="219" t="s">
        <v>686</v>
      </c>
      <c r="L161" s="44"/>
      <c r="M161" s="224" t="s">
        <v>19</v>
      </c>
      <c r="N161" s="225" t="s">
        <v>43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687</v>
      </c>
      <c r="AT161" s="18" t="s">
        <v>238</v>
      </c>
      <c r="AU161" s="18" t="s">
        <v>81</v>
      </c>
      <c r="AY161" s="18" t="s">
        <v>236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79</v>
      </c>
      <c r="BK161" s="228">
        <f>ROUND(I161*H161,2)</f>
        <v>0</v>
      </c>
      <c r="BL161" s="18" t="s">
        <v>687</v>
      </c>
      <c r="BM161" s="18" t="s">
        <v>799</v>
      </c>
    </row>
    <row r="162" s="1" customFormat="1">
      <c r="B162" s="39"/>
      <c r="C162" s="40"/>
      <c r="D162" s="229" t="s">
        <v>245</v>
      </c>
      <c r="E162" s="40"/>
      <c r="F162" s="230" t="s">
        <v>800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245</v>
      </c>
      <c r="AU162" s="18" t="s">
        <v>81</v>
      </c>
    </row>
    <row r="163" s="12" customFormat="1">
      <c r="B163" s="233"/>
      <c r="C163" s="234"/>
      <c r="D163" s="229" t="s">
        <v>249</v>
      </c>
      <c r="E163" s="234"/>
      <c r="F163" s="236" t="s">
        <v>801</v>
      </c>
      <c r="G163" s="234"/>
      <c r="H163" s="237">
        <v>75.099999999999994</v>
      </c>
      <c r="I163" s="238"/>
      <c r="J163" s="234"/>
      <c r="K163" s="234"/>
      <c r="L163" s="239"/>
      <c r="M163" s="240"/>
      <c r="N163" s="241"/>
      <c r="O163" s="241"/>
      <c r="P163" s="241"/>
      <c r="Q163" s="241"/>
      <c r="R163" s="241"/>
      <c r="S163" s="241"/>
      <c r="T163" s="242"/>
      <c r="AT163" s="243" t="s">
        <v>249</v>
      </c>
      <c r="AU163" s="243" t="s">
        <v>81</v>
      </c>
      <c r="AV163" s="12" t="s">
        <v>81</v>
      </c>
      <c r="AW163" s="12" t="s">
        <v>4</v>
      </c>
      <c r="AX163" s="12" t="s">
        <v>79</v>
      </c>
      <c r="AY163" s="243" t="s">
        <v>236</v>
      </c>
    </row>
    <row r="164" s="1" customFormat="1" ht="16.5" customHeight="1">
      <c r="B164" s="39"/>
      <c r="C164" s="217" t="s">
        <v>480</v>
      </c>
      <c r="D164" s="217" t="s">
        <v>238</v>
      </c>
      <c r="E164" s="218" t="s">
        <v>802</v>
      </c>
      <c r="F164" s="219" t="s">
        <v>803</v>
      </c>
      <c r="G164" s="220" t="s">
        <v>241</v>
      </c>
      <c r="H164" s="221">
        <v>3.0990000000000002</v>
      </c>
      <c r="I164" s="222"/>
      <c r="J164" s="223">
        <f>ROUND(I164*H164,2)</f>
        <v>0</v>
      </c>
      <c r="K164" s="219" t="s">
        <v>686</v>
      </c>
      <c r="L164" s="44"/>
      <c r="M164" s="224" t="s">
        <v>19</v>
      </c>
      <c r="N164" s="225" t="s">
        <v>43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687</v>
      </c>
      <c r="AT164" s="18" t="s">
        <v>238</v>
      </c>
      <c r="AU164" s="18" t="s">
        <v>81</v>
      </c>
      <c r="AY164" s="18" t="s">
        <v>236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79</v>
      </c>
      <c r="BK164" s="228">
        <f>ROUND(I164*H164,2)</f>
        <v>0</v>
      </c>
      <c r="BL164" s="18" t="s">
        <v>687</v>
      </c>
      <c r="BM164" s="18" t="s">
        <v>804</v>
      </c>
    </row>
    <row r="165" s="1" customFormat="1">
      <c r="B165" s="39"/>
      <c r="C165" s="40"/>
      <c r="D165" s="229" t="s">
        <v>245</v>
      </c>
      <c r="E165" s="40"/>
      <c r="F165" s="230" t="s">
        <v>805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245</v>
      </c>
      <c r="AU165" s="18" t="s">
        <v>81</v>
      </c>
    </row>
    <row r="166" s="11" customFormat="1" ht="25.92" customHeight="1">
      <c r="B166" s="201"/>
      <c r="C166" s="202"/>
      <c r="D166" s="203" t="s">
        <v>71</v>
      </c>
      <c r="E166" s="204" t="s">
        <v>806</v>
      </c>
      <c r="F166" s="204" t="s">
        <v>107</v>
      </c>
      <c r="G166" s="202"/>
      <c r="H166" s="202"/>
      <c r="I166" s="205"/>
      <c r="J166" s="206">
        <f>BK166</f>
        <v>0</v>
      </c>
      <c r="K166" s="202"/>
      <c r="L166" s="207"/>
      <c r="M166" s="208"/>
      <c r="N166" s="209"/>
      <c r="O166" s="209"/>
      <c r="P166" s="210">
        <f>SUM(P167:P170)</f>
        <v>0</v>
      </c>
      <c r="Q166" s="209"/>
      <c r="R166" s="210">
        <f>SUM(R167:R170)</f>
        <v>0</v>
      </c>
      <c r="S166" s="209"/>
      <c r="T166" s="211">
        <f>SUM(T167:T170)</f>
        <v>0</v>
      </c>
      <c r="AR166" s="212" t="s">
        <v>243</v>
      </c>
      <c r="AT166" s="213" t="s">
        <v>71</v>
      </c>
      <c r="AU166" s="213" t="s">
        <v>72</v>
      </c>
      <c r="AY166" s="212" t="s">
        <v>236</v>
      </c>
      <c r="BK166" s="214">
        <f>SUM(BK167:BK170)</f>
        <v>0</v>
      </c>
    </row>
    <row r="167" s="1" customFormat="1" ht="16.5" customHeight="1">
      <c r="B167" s="39"/>
      <c r="C167" s="217" t="s">
        <v>538</v>
      </c>
      <c r="D167" s="217" t="s">
        <v>238</v>
      </c>
      <c r="E167" s="218" t="s">
        <v>807</v>
      </c>
      <c r="F167" s="219" t="s">
        <v>808</v>
      </c>
      <c r="G167" s="220" t="s">
        <v>276</v>
      </c>
      <c r="H167" s="221">
        <v>0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809</v>
      </c>
      <c r="AT167" s="18" t="s">
        <v>238</v>
      </c>
      <c r="AU167" s="18" t="s">
        <v>79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809</v>
      </c>
      <c r="BM167" s="18" t="s">
        <v>810</v>
      </c>
    </row>
    <row r="168" s="1" customFormat="1">
      <c r="B168" s="39"/>
      <c r="C168" s="40"/>
      <c r="D168" s="229" t="s">
        <v>245</v>
      </c>
      <c r="E168" s="40"/>
      <c r="F168" s="230" t="s">
        <v>811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245</v>
      </c>
      <c r="AU168" s="18" t="s">
        <v>79</v>
      </c>
    </row>
    <row r="169" s="1" customFormat="1" ht="16.5" customHeight="1">
      <c r="B169" s="39"/>
      <c r="C169" s="217" t="s">
        <v>544</v>
      </c>
      <c r="D169" s="217" t="s">
        <v>238</v>
      </c>
      <c r="E169" s="218" t="s">
        <v>812</v>
      </c>
      <c r="F169" s="219" t="s">
        <v>813</v>
      </c>
      <c r="G169" s="220" t="s">
        <v>276</v>
      </c>
      <c r="H169" s="221">
        <v>0</v>
      </c>
      <c r="I169" s="222"/>
      <c r="J169" s="223">
        <f>ROUND(I169*H169,2)</f>
        <v>0</v>
      </c>
      <c r="K169" s="219" t="s">
        <v>19</v>
      </c>
      <c r="L169" s="44"/>
      <c r="M169" s="224" t="s">
        <v>19</v>
      </c>
      <c r="N169" s="225" t="s">
        <v>43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AR169" s="18" t="s">
        <v>809</v>
      </c>
      <c r="AT169" s="18" t="s">
        <v>238</v>
      </c>
      <c r="AU169" s="18" t="s">
        <v>79</v>
      </c>
      <c r="AY169" s="18" t="s">
        <v>236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79</v>
      </c>
      <c r="BK169" s="228">
        <f>ROUND(I169*H169,2)</f>
        <v>0</v>
      </c>
      <c r="BL169" s="18" t="s">
        <v>809</v>
      </c>
      <c r="BM169" s="18" t="s">
        <v>814</v>
      </c>
    </row>
    <row r="170" s="1" customFormat="1">
      <c r="B170" s="39"/>
      <c r="C170" s="40"/>
      <c r="D170" s="229" t="s">
        <v>245</v>
      </c>
      <c r="E170" s="40"/>
      <c r="F170" s="230" t="s">
        <v>815</v>
      </c>
      <c r="G170" s="40"/>
      <c r="H170" s="40"/>
      <c r="I170" s="144"/>
      <c r="J170" s="40"/>
      <c r="K170" s="40"/>
      <c r="L170" s="44"/>
      <c r="M170" s="247"/>
      <c r="N170" s="248"/>
      <c r="O170" s="248"/>
      <c r="P170" s="248"/>
      <c r="Q170" s="248"/>
      <c r="R170" s="248"/>
      <c r="S170" s="248"/>
      <c r="T170" s="249"/>
      <c r="AT170" s="18" t="s">
        <v>245</v>
      </c>
      <c r="AU170" s="18" t="s">
        <v>79</v>
      </c>
    </row>
    <row r="171" s="1" customFormat="1" ht="6.96" customHeight="1">
      <c r="B171" s="58"/>
      <c r="C171" s="59"/>
      <c r="D171" s="59"/>
      <c r="E171" s="59"/>
      <c r="F171" s="59"/>
      <c r="G171" s="59"/>
      <c r="H171" s="59"/>
      <c r="I171" s="168"/>
      <c r="J171" s="59"/>
      <c r="K171" s="59"/>
      <c r="L171" s="44"/>
    </row>
  </sheetData>
  <sheetProtection sheet="1" autoFilter="0" formatColumns="0" formatRows="0" objects="1" scenarios="1" spinCount="100000" saltValue="SjSTQsoKAe8FI6iPVIUHtjNRbdw98AazCoYBDR1Al7eSgTvkHtz2OT46DCHUJj2c1KUtIpnOyAldWd+7EqxxdQ==" hashValue="tqpna03LedY7nwAzDO1tkpEDjn4M9RqcCgPUz5p6TL/RUzbLWIQiQqzMDzRu04TAOIDYYVMjOMDkb5JWrYiQnw==" algorithmName="SHA-512" password="CC35"/>
  <autoFilter ref="C95:K170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671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816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ROUND(J91,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ROUND((SUM(BE91:BE103)),  2)</f>
        <v>0</v>
      </c>
      <c r="I37" s="157">
        <v>0.20999999999999999</v>
      </c>
      <c r="J37" s="156">
        <f>ROUND(((SUM(BE91:BE103))*I37),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ROUND((SUM(BF91:BF103)),  2)</f>
        <v>0</v>
      </c>
      <c r="I38" s="157">
        <v>0.14999999999999999</v>
      </c>
      <c r="J38" s="156">
        <f>ROUND(((SUM(BF91:BF103))*I38),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ROUND((SUM(BG91:BG103)),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ROUND((SUM(BH91:BH103)),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ROUND((SUM(BI91:BI103)),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1/MAT - Materiál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J91</f>
        <v>0</v>
      </c>
      <c r="K67" s="40"/>
      <c r="L67" s="44"/>
      <c r="AU67" s="18" t="s">
        <v>218</v>
      </c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ht="16.5" customHeight="1">
      <c r="B79" s="22"/>
      <c r="C79" s="23"/>
      <c r="D79" s="23"/>
      <c r="E79" s="172" t="s">
        <v>670</v>
      </c>
      <c r="F79" s="23"/>
      <c r="G79" s="23"/>
      <c r="H79" s="23"/>
      <c r="I79" s="137"/>
      <c r="J79" s="23"/>
      <c r="K79" s="23"/>
      <c r="L79" s="21"/>
    </row>
    <row r="80" ht="12" customHeight="1">
      <c r="B80" s="22"/>
      <c r="C80" s="33" t="s">
        <v>213</v>
      </c>
      <c r="D80" s="23"/>
      <c r="E80" s="23"/>
      <c r="F80" s="23"/>
      <c r="G80" s="23"/>
      <c r="H80" s="23"/>
      <c r="I80" s="137"/>
      <c r="J80" s="23"/>
      <c r="K80" s="23"/>
      <c r="L80" s="21"/>
    </row>
    <row r="81" s="1" customFormat="1" ht="16.5" customHeight="1">
      <c r="B81" s="39"/>
      <c r="C81" s="40"/>
      <c r="D81" s="40"/>
      <c r="E81" s="33" t="s">
        <v>671</v>
      </c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672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65" t="str">
        <f>E13</f>
        <v>1/MAT - Materiál</v>
      </c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21</v>
      </c>
      <c r="D85" s="40"/>
      <c r="E85" s="40"/>
      <c r="F85" s="28" t="str">
        <f>F16</f>
        <v>ul. Horoměřická / Pod Habrovkou</v>
      </c>
      <c r="G85" s="40"/>
      <c r="H85" s="40"/>
      <c r="I85" s="146" t="s">
        <v>23</v>
      </c>
      <c r="J85" s="68" t="str">
        <f>IF(J16="","",J16)</f>
        <v>28. 1. 2019</v>
      </c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3.65" customHeight="1">
      <c r="B87" s="39"/>
      <c r="C87" s="33" t="s">
        <v>25</v>
      </c>
      <c r="D87" s="40"/>
      <c r="E87" s="40"/>
      <c r="F87" s="28" t="str">
        <f>E19</f>
        <v>TSK hl.m. Prahy, a.s.</v>
      </c>
      <c r="G87" s="40"/>
      <c r="H87" s="40"/>
      <c r="I87" s="146" t="s">
        <v>31</v>
      </c>
      <c r="J87" s="37" t="str">
        <f>E25</f>
        <v>AGA Letiště, spol. s r.o.</v>
      </c>
      <c r="K87" s="40"/>
      <c r="L87" s="44"/>
    </row>
    <row r="88" s="1" customFormat="1" ht="13.65" customHeight="1">
      <c r="B88" s="39"/>
      <c r="C88" s="33" t="s">
        <v>29</v>
      </c>
      <c r="D88" s="40"/>
      <c r="E88" s="40"/>
      <c r="F88" s="28" t="str">
        <f>IF(E22="","",E22)</f>
        <v>Vyplň údaj</v>
      </c>
      <c r="G88" s="40"/>
      <c r="H88" s="40"/>
      <c r="I88" s="146" t="s">
        <v>34</v>
      </c>
      <c r="J88" s="37" t="str">
        <f>E28</f>
        <v>Ing. Martin Krupička</v>
      </c>
      <c r="K88" s="40"/>
      <c r="L88" s="44"/>
    </row>
    <row r="89" s="1" customFormat="1" ht="10.32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0" customFormat="1" ht="29.28" customHeight="1">
      <c r="B90" s="191"/>
      <c r="C90" s="192" t="s">
        <v>222</v>
      </c>
      <c r="D90" s="193" t="s">
        <v>57</v>
      </c>
      <c r="E90" s="193" t="s">
        <v>53</v>
      </c>
      <c r="F90" s="193" t="s">
        <v>54</v>
      </c>
      <c r="G90" s="193" t="s">
        <v>223</v>
      </c>
      <c r="H90" s="193" t="s">
        <v>224</v>
      </c>
      <c r="I90" s="194" t="s">
        <v>225</v>
      </c>
      <c r="J90" s="193" t="s">
        <v>217</v>
      </c>
      <c r="K90" s="195" t="s">
        <v>226</v>
      </c>
      <c r="L90" s="196"/>
      <c r="M90" s="88" t="s">
        <v>19</v>
      </c>
      <c r="N90" s="89" t="s">
        <v>42</v>
      </c>
      <c r="O90" s="89" t="s">
        <v>227</v>
      </c>
      <c r="P90" s="89" t="s">
        <v>228</v>
      </c>
      <c r="Q90" s="89" t="s">
        <v>229</v>
      </c>
      <c r="R90" s="89" t="s">
        <v>230</v>
      </c>
      <c r="S90" s="89" t="s">
        <v>231</v>
      </c>
      <c r="T90" s="90" t="s">
        <v>232</v>
      </c>
    </row>
    <row r="91" s="1" customFormat="1" ht="22.8" customHeight="1">
      <c r="B91" s="39"/>
      <c r="C91" s="95" t="s">
        <v>233</v>
      </c>
      <c r="D91" s="40"/>
      <c r="E91" s="40"/>
      <c r="F91" s="40"/>
      <c r="G91" s="40"/>
      <c r="H91" s="40"/>
      <c r="I91" s="144"/>
      <c r="J91" s="197">
        <f>BK91</f>
        <v>0</v>
      </c>
      <c r="K91" s="40"/>
      <c r="L91" s="44"/>
      <c r="M91" s="91"/>
      <c r="N91" s="92"/>
      <c r="O91" s="92"/>
      <c r="P91" s="198">
        <f>SUM(P92:P103)</f>
        <v>0</v>
      </c>
      <c r="Q91" s="92"/>
      <c r="R91" s="198">
        <f>SUM(R92:R103)</f>
        <v>0</v>
      </c>
      <c r="S91" s="92"/>
      <c r="T91" s="199">
        <f>SUM(T92:T103)</f>
        <v>0</v>
      </c>
      <c r="AT91" s="18" t="s">
        <v>71</v>
      </c>
      <c r="AU91" s="18" t="s">
        <v>218</v>
      </c>
      <c r="BK91" s="200">
        <f>SUM(BK92:BK103)</f>
        <v>0</v>
      </c>
    </row>
    <row r="92" s="1" customFormat="1" ht="16.5" customHeight="1">
      <c r="B92" s="39"/>
      <c r="C92" s="260" t="s">
        <v>79</v>
      </c>
      <c r="D92" s="260" t="s">
        <v>680</v>
      </c>
      <c r="E92" s="261" t="s">
        <v>817</v>
      </c>
      <c r="F92" s="262" t="s">
        <v>818</v>
      </c>
      <c r="G92" s="263" t="s">
        <v>318</v>
      </c>
      <c r="H92" s="264">
        <v>37</v>
      </c>
      <c r="I92" s="265"/>
      <c r="J92" s="266">
        <f>ROUND(I92*H92,2)</f>
        <v>0</v>
      </c>
      <c r="K92" s="262" t="s">
        <v>686</v>
      </c>
      <c r="L92" s="267"/>
      <c r="M92" s="268" t="s">
        <v>19</v>
      </c>
      <c r="N92" s="269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693</v>
      </c>
      <c r="AT92" s="18" t="s">
        <v>680</v>
      </c>
      <c r="AU92" s="18" t="s">
        <v>72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693</v>
      </c>
      <c r="BM92" s="18" t="s">
        <v>819</v>
      </c>
    </row>
    <row r="93" s="1" customFormat="1">
      <c r="B93" s="39"/>
      <c r="C93" s="40"/>
      <c r="D93" s="229" t="s">
        <v>245</v>
      </c>
      <c r="E93" s="40"/>
      <c r="F93" s="230" t="s">
        <v>820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72</v>
      </c>
    </row>
    <row r="94" s="1" customFormat="1" ht="16.5" customHeight="1">
      <c r="B94" s="39"/>
      <c r="C94" s="260" t="s">
        <v>81</v>
      </c>
      <c r="D94" s="260" t="s">
        <v>680</v>
      </c>
      <c r="E94" s="261" t="s">
        <v>821</v>
      </c>
      <c r="F94" s="262" t="s">
        <v>822</v>
      </c>
      <c r="G94" s="263" t="s">
        <v>318</v>
      </c>
      <c r="H94" s="264">
        <v>37</v>
      </c>
      <c r="I94" s="265"/>
      <c r="J94" s="266">
        <f>ROUND(I94*H94,2)</f>
        <v>0</v>
      </c>
      <c r="K94" s="262" t="s">
        <v>686</v>
      </c>
      <c r="L94" s="267"/>
      <c r="M94" s="268" t="s">
        <v>19</v>
      </c>
      <c r="N94" s="269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693</v>
      </c>
      <c r="AT94" s="18" t="s">
        <v>680</v>
      </c>
      <c r="AU94" s="18" t="s">
        <v>72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693</v>
      </c>
      <c r="BM94" s="18" t="s">
        <v>823</v>
      </c>
    </row>
    <row r="95" s="1" customFormat="1">
      <c r="B95" s="39"/>
      <c r="C95" s="40"/>
      <c r="D95" s="229" t="s">
        <v>245</v>
      </c>
      <c r="E95" s="40"/>
      <c r="F95" s="230" t="s">
        <v>824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72</v>
      </c>
    </row>
    <row r="96" s="1" customFormat="1" ht="16.5" customHeight="1">
      <c r="B96" s="39"/>
      <c r="C96" s="260" t="s">
        <v>243</v>
      </c>
      <c r="D96" s="260" t="s">
        <v>680</v>
      </c>
      <c r="E96" s="261" t="s">
        <v>825</v>
      </c>
      <c r="F96" s="262" t="s">
        <v>826</v>
      </c>
      <c r="G96" s="263" t="s">
        <v>692</v>
      </c>
      <c r="H96" s="264">
        <v>2</v>
      </c>
      <c r="I96" s="265"/>
      <c r="J96" s="266">
        <f>ROUND(I96*H96,2)</f>
        <v>0</v>
      </c>
      <c r="K96" s="262" t="s">
        <v>686</v>
      </c>
      <c r="L96" s="267"/>
      <c r="M96" s="268" t="s">
        <v>19</v>
      </c>
      <c r="N96" s="269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693</v>
      </c>
      <c r="AT96" s="18" t="s">
        <v>680</v>
      </c>
      <c r="AU96" s="18" t="s">
        <v>72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693</v>
      </c>
      <c r="BM96" s="18" t="s">
        <v>827</v>
      </c>
    </row>
    <row r="97" s="1" customFormat="1">
      <c r="B97" s="39"/>
      <c r="C97" s="40"/>
      <c r="D97" s="229" t="s">
        <v>245</v>
      </c>
      <c r="E97" s="40"/>
      <c r="F97" s="230" t="s">
        <v>826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72</v>
      </c>
    </row>
    <row r="98" s="1" customFormat="1" ht="16.5" customHeight="1">
      <c r="B98" s="39"/>
      <c r="C98" s="260" t="s">
        <v>286</v>
      </c>
      <c r="D98" s="260" t="s">
        <v>680</v>
      </c>
      <c r="E98" s="261" t="s">
        <v>828</v>
      </c>
      <c r="F98" s="262" t="s">
        <v>829</v>
      </c>
      <c r="G98" s="263" t="s">
        <v>692</v>
      </c>
      <c r="H98" s="264">
        <v>2</v>
      </c>
      <c r="I98" s="265"/>
      <c r="J98" s="266">
        <f>ROUND(I98*H98,2)</f>
        <v>0</v>
      </c>
      <c r="K98" s="262" t="s">
        <v>686</v>
      </c>
      <c r="L98" s="267"/>
      <c r="M98" s="268" t="s">
        <v>19</v>
      </c>
      <c r="N98" s="269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305</v>
      </c>
      <c r="AT98" s="18" t="s">
        <v>680</v>
      </c>
      <c r="AU98" s="18" t="s">
        <v>72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830</v>
      </c>
    </row>
    <row r="99" s="1" customFormat="1">
      <c r="B99" s="39"/>
      <c r="C99" s="40"/>
      <c r="D99" s="229" t="s">
        <v>245</v>
      </c>
      <c r="E99" s="40"/>
      <c r="F99" s="230" t="s">
        <v>829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72</v>
      </c>
    </row>
    <row r="100" s="1" customFormat="1" ht="16.5" customHeight="1">
      <c r="B100" s="39"/>
      <c r="C100" s="260" t="s">
        <v>292</v>
      </c>
      <c r="D100" s="260" t="s">
        <v>680</v>
      </c>
      <c r="E100" s="261" t="s">
        <v>831</v>
      </c>
      <c r="F100" s="262" t="s">
        <v>832</v>
      </c>
      <c r="G100" s="263" t="s">
        <v>276</v>
      </c>
      <c r="H100" s="264">
        <v>1</v>
      </c>
      <c r="I100" s="265"/>
      <c r="J100" s="266">
        <f>ROUND(I100*H100,2)</f>
        <v>0</v>
      </c>
      <c r="K100" s="262" t="s">
        <v>19</v>
      </c>
      <c r="L100" s="267"/>
      <c r="M100" s="268" t="s">
        <v>19</v>
      </c>
      <c r="N100" s="269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305</v>
      </c>
      <c r="AT100" s="18" t="s">
        <v>680</v>
      </c>
      <c r="AU100" s="18" t="s">
        <v>72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243</v>
      </c>
      <c r="BM100" s="18" t="s">
        <v>833</v>
      </c>
    </row>
    <row r="101" s="1" customFormat="1">
      <c r="B101" s="39"/>
      <c r="C101" s="40"/>
      <c r="D101" s="229" t="s">
        <v>245</v>
      </c>
      <c r="E101" s="40"/>
      <c r="F101" s="230" t="s">
        <v>832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72</v>
      </c>
    </row>
    <row r="102" s="1" customFormat="1" ht="16.5" customHeight="1">
      <c r="B102" s="39"/>
      <c r="C102" s="260" t="s">
        <v>300</v>
      </c>
      <c r="D102" s="260" t="s">
        <v>680</v>
      </c>
      <c r="E102" s="261" t="s">
        <v>834</v>
      </c>
      <c r="F102" s="262" t="s">
        <v>835</v>
      </c>
      <c r="G102" s="263" t="s">
        <v>692</v>
      </c>
      <c r="H102" s="264">
        <v>1</v>
      </c>
      <c r="I102" s="265"/>
      <c r="J102" s="266">
        <f>ROUND(I102*H102,2)</f>
        <v>0</v>
      </c>
      <c r="K102" s="262" t="s">
        <v>19</v>
      </c>
      <c r="L102" s="267"/>
      <c r="M102" s="268" t="s">
        <v>19</v>
      </c>
      <c r="N102" s="269" t="s">
        <v>43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305</v>
      </c>
      <c r="AT102" s="18" t="s">
        <v>680</v>
      </c>
      <c r="AU102" s="18" t="s">
        <v>72</v>
      </c>
      <c r="AY102" s="18" t="s">
        <v>236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79</v>
      </c>
      <c r="BK102" s="228">
        <f>ROUND(I102*H102,2)</f>
        <v>0</v>
      </c>
      <c r="BL102" s="18" t="s">
        <v>243</v>
      </c>
      <c r="BM102" s="18" t="s">
        <v>836</v>
      </c>
    </row>
    <row r="103" s="1" customFormat="1">
      <c r="B103" s="39"/>
      <c r="C103" s="40"/>
      <c r="D103" s="229" t="s">
        <v>245</v>
      </c>
      <c r="E103" s="40"/>
      <c r="F103" s="230" t="s">
        <v>835</v>
      </c>
      <c r="G103" s="40"/>
      <c r="H103" s="40"/>
      <c r="I103" s="144"/>
      <c r="J103" s="40"/>
      <c r="K103" s="40"/>
      <c r="L103" s="44"/>
      <c r="M103" s="247"/>
      <c r="N103" s="248"/>
      <c r="O103" s="248"/>
      <c r="P103" s="248"/>
      <c r="Q103" s="248"/>
      <c r="R103" s="248"/>
      <c r="S103" s="248"/>
      <c r="T103" s="249"/>
      <c r="AT103" s="18" t="s">
        <v>245</v>
      </c>
      <c r="AU103" s="18" t="s">
        <v>72</v>
      </c>
    </row>
    <row r="104" s="1" customFormat="1" ht="6.96" customHeight="1">
      <c r="B104" s="58"/>
      <c r="C104" s="59"/>
      <c r="D104" s="59"/>
      <c r="E104" s="59"/>
      <c r="F104" s="59"/>
      <c r="G104" s="59"/>
      <c r="H104" s="59"/>
      <c r="I104" s="168"/>
      <c r="J104" s="59"/>
      <c r="K104" s="59"/>
      <c r="L104" s="44"/>
    </row>
  </sheetData>
  <sheetProtection sheet="1" autoFilter="0" formatColumns="0" formatRows="0" objects="1" scenarios="1" spinCount="100000" saltValue="dvM+5JPQDPED6EFd96MtUQ2n4WcU6I/Mpf50lVoo2e7UzJuE9VOHH+R5qejIenOH92PowN0gdc5otcuUFKFgZg==" hashValue="jRGyw/e3b7omMuXyFmsJB9gv6YFTGpU2ZsjabmR/rENctVnKzH2s3v6lp5bA5YVGZHyqqbwDDof+kRMHfTVgSA==" algorithmName="SHA-512" password="CC35"/>
  <autoFilter ref="C90:K10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7:H77"/>
    <mergeCell ref="E81:H81"/>
    <mergeCell ref="E79:H79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671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837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ROUND(J95,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ROUND((SUM(BE95:BE113)),  2)</f>
        <v>0</v>
      </c>
      <c r="I37" s="157">
        <v>0.20999999999999999</v>
      </c>
      <c r="J37" s="156">
        <f>ROUND(((SUM(BE95:BE113))*I37),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ROUND((SUM(BF95:BF113)),  2)</f>
        <v>0</v>
      </c>
      <c r="I38" s="157">
        <v>0.14999999999999999</v>
      </c>
      <c r="J38" s="156">
        <f>ROUND(((SUM(BF95:BF113))*I38),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ROUND((SUM(BG95:BG113)),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ROUND((SUM(BH95:BH113)),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ROUND((SUM(BI95:BI113)),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671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1/OST - Ostatní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J95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J96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J97</f>
        <v>0</v>
      </c>
      <c r="K69" s="122"/>
      <c r="L69" s="190"/>
    </row>
    <row r="70" s="9" customFormat="1" ht="19.92" customHeight="1">
      <c r="B70" s="185"/>
      <c r="C70" s="122"/>
      <c r="D70" s="186" t="s">
        <v>678</v>
      </c>
      <c r="E70" s="187"/>
      <c r="F70" s="187"/>
      <c r="G70" s="187"/>
      <c r="H70" s="187"/>
      <c r="I70" s="188"/>
      <c r="J70" s="189">
        <f>J102</f>
        <v>0</v>
      </c>
      <c r="K70" s="122"/>
      <c r="L70" s="190"/>
    </row>
    <row r="71" s="8" customFormat="1" ht="24.96" customHeight="1">
      <c r="B71" s="178"/>
      <c r="C71" s="179"/>
      <c r="D71" s="180" t="s">
        <v>679</v>
      </c>
      <c r="E71" s="181"/>
      <c r="F71" s="181"/>
      <c r="G71" s="181"/>
      <c r="H71" s="181"/>
      <c r="I71" s="182"/>
      <c r="J71" s="183">
        <f>J105</f>
        <v>0</v>
      </c>
      <c r="K71" s="179"/>
      <c r="L71" s="184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58"/>
      <c r="C73" s="59"/>
      <c r="D73" s="59"/>
      <c r="E73" s="59"/>
      <c r="F73" s="59"/>
      <c r="G73" s="59"/>
      <c r="H73" s="59"/>
      <c r="I73" s="168"/>
      <c r="J73" s="59"/>
      <c r="K73" s="59"/>
      <c r="L73" s="44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171"/>
      <c r="J77" s="61"/>
      <c r="K77" s="61"/>
      <c r="L77" s="44"/>
    </row>
    <row r="78" s="1" customFormat="1" ht="24.96" customHeight="1">
      <c r="B78" s="39"/>
      <c r="C78" s="24" t="s">
        <v>221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172" t="str">
        <f>E7</f>
        <v>Horoměřická S 071 - most, Praha 6, č. akce 999615</v>
      </c>
      <c r="F81" s="33"/>
      <c r="G81" s="33"/>
      <c r="H81" s="33"/>
      <c r="I81" s="144"/>
      <c r="J81" s="40"/>
      <c r="K81" s="40"/>
      <c r="L81" s="44"/>
    </row>
    <row r="82" ht="12" customHeight="1">
      <c r="B82" s="22"/>
      <c r="C82" s="33" t="s">
        <v>211</v>
      </c>
      <c r="D82" s="23"/>
      <c r="E82" s="23"/>
      <c r="F82" s="23"/>
      <c r="G82" s="23"/>
      <c r="H82" s="23"/>
      <c r="I82" s="137"/>
      <c r="J82" s="23"/>
      <c r="K82" s="23"/>
      <c r="L82" s="21"/>
    </row>
    <row r="83" ht="16.5" customHeight="1">
      <c r="B83" s="22"/>
      <c r="C83" s="23"/>
      <c r="D83" s="23"/>
      <c r="E83" s="172" t="s">
        <v>670</v>
      </c>
      <c r="F83" s="23"/>
      <c r="G83" s="23"/>
      <c r="H83" s="23"/>
      <c r="I83" s="137"/>
      <c r="J83" s="23"/>
      <c r="K83" s="23"/>
      <c r="L83" s="21"/>
    </row>
    <row r="84" ht="12" customHeight="1">
      <c r="B84" s="22"/>
      <c r="C84" s="33" t="s">
        <v>213</v>
      </c>
      <c r="D84" s="23"/>
      <c r="E84" s="23"/>
      <c r="F84" s="23"/>
      <c r="G84" s="23"/>
      <c r="H84" s="23"/>
      <c r="I84" s="137"/>
      <c r="J84" s="23"/>
      <c r="K84" s="23"/>
      <c r="L84" s="21"/>
    </row>
    <row r="85" s="1" customFormat="1" ht="16.5" customHeight="1">
      <c r="B85" s="39"/>
      <c r="C85" s="40"/>
      <c r="D85" s="40"/>
      <c r="E85" s="33" t="s">
        <v>671</v>
      </c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672</v>
      </c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6.5" customHeight="1">
      <c r="B87" s="39"/>
      <c r="C87" s="40"/>
      <c r="D87" s="40"/>
      <c r="E87" s="65" t="str">
        <f>E13</f>
        <v>1/OST - Ostatní</v>
      </c>
      <c r="F87" s="40"/>
      <c r="G87" s="40"/>
      <c r="H87" s="40"/>
      <c r="I87" s="144"/>
      <c r="J87" s="40"/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2" customHeight="1">
      <c r="B89" s="39"/>
      <c r="C89" s="33" t="s">
        <v>21</v>
      </c>
      <c r="D89" s="40"/>
      <c r="E89" s="40"/>
      <c r="F89" s="28" t="str">
        <f>F16</f>
        <v>ul. Horoměřická / Pod Habrovkou</v>
      </c>
      <c r="G89" s="40"/>
      <c r="H89" s="40"/>
      <c r="I89" s="146" t="s">
        <v>23</v>
      </c>
      <c r="J89" s="68" t="str">
        <f>IF(J16="","",J16)</f>
        <v>28. 1. 2019</v>
      </c>
      <c r="K89" s="40"/>
      <c r="L89" s="44"/>
    </row>
    <row r="90" s="1" customFormat="1" ht="6.96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" customFormat="1" ht="13.65" customHeight="1">
      <c r="B91" s="39"/>
      <c r="C91" s="33" t="s">
        <v>25</v>
      </c>
      <c r="D91" s="40"/>
      <c r="E91" s="40"/>
      <c r="F91" s="28" t="str">
        <f>E19</f>
        <v>TSK hl.m. Prahy, a.s.</v>
      </c>
      <c r="G91" s="40"/>
      <c r="H91" s="40"/>
      <c r="I91" s="146" t="s">
        <v>31</v>
      </c>
      <c r="J91" s="37" t="str">
        <f>E25</f>
        <v>AGA Letiště, spol. s r.o.</v>
      </c>
      <c r="K91" s="40"/>
      <c r="L91" s="44"/>
    </row>
    <row r="92" s="1" customFormat="1" ht="13.65" customHeight="1">
      <c r="B92" s="39"/>
      <c r="C92" s="33" t="s">
        <v>29</v>
      </c>
      <c r="D92" s="40"/>
      <c r="E92" s="40"/>
      <c r="F92" s="28" t="str">
        <f>IF(E22="","",E22)</f>
        <v>Vyplň údaj</v>
      </c>
      <c r="G92" s="40"/>
      <c r="H92" s="40"/>
      <c r="I92" s="146" t="s">
        <v>34</v>
      </c>
      <c r="J92" s="37" t="str">
        <f>E28</f>
        <v>Ing. Martin Krupička</v>
      </c>
      <c r="K92" s="40"/>
      <c r="L92" s="44"/>
    </row>
    <row r="93" s="1" customFormat="1" ht="10.32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0" customFormat="1" ht="29.28" customHeight="1">
      <c r="B94" s="191"/>
      <c r="C94" s="192" t="s">
        <v>222</v>
      </c>
      <c r="D94" s="193" t="s">
        <v>57</v>
      </c>
      <c r="E94" s="193" t="s">
        <v>53</v>
      </c>
      <c r="F94" s="193" t="s">
        <v>54</v>
      </c>
      <c r="G94" s="193" t="s">
        <v>223</v>
      </c>
      <c r="H94" s="193" t="s">
        <v>224</v>
      </c>
      <c r="I94" s="194" t="s">
        <v>225</v>
      </c>
      <c r="J94" s="193" t="s">
        <v>217</v>
      </c>
      <c r="K94" s="195" t="s">
        <v>226</v>
      </c>
      <c r="L94" s="196"/>
      <c r="M94" s="88" t="s">
        <v>19</v>
      </c>
      <c r="N94" s="89" t="s">
        <v>42</v>
      </c>
      <c r="O94" s="89" t="s">
        <v>227</v>
      </c>
      <c r="P94" s="89" t="s">
        <v>228</v>
      </c>
      <c r="Q94" s="89" t="s">
        <v>229</v>
      </c>
      <c r="R94" s="89" t="s">
        <v>230</v>
      </c>
      <c r="S94" s="89" t="s">
        <v>231</v>
      </c>
      <c r="T94" s="90" t="s">
        <v>232</v>
      </c>
    </row>
    <row r="95" s="1" customFormat="1" ht="22.8" customHeight="1">
      <c r="B95" s="39"/>
      <c r="C95" s="95" t="s">
        <v>233</v>
      </c>
      <c r="D95" s="40"/>
      <c r="E95" s="40"/>
      <c r="F95" s="40"/>
      <c r="G95" s="40"/>
      <c r="H95" s="40"/>
      <c r="I95" s="144"/>
      <c r="J95" s="197">
        <f>BK95</f>
        <v>0</v>
      </c>
      <c r="K95" s="40"/>
      <c r="L95" s="44"/>
      <c r="M95" s="91"/>
      <c r="N95" s="92"/>
      <c r="O95" s="92"/>
      <c r="P95" s="198">
        <f>P96+P105</f>
        <v>0</v>
      </c>
      <c r="Q95" s="92"/>
      <c r="R95" s="198">
        <f>R96+R105</f>
        <v>0</v>
      </c>
      <c r="S95" s="92"/>
      <c r="T95" s="199">
        <f>T96+T105</f>
        <v>0</v>
      </c>
      <c r="AT95" s="18" t="s">
        <v>71</v>
      </c>
      <c r="AU95" s="18" t="s">
        <v>218</v>
      </c>
      <c r="BK95" s="200">
        <f>BK96+BK105</f>
        <v>0</v>
      </c>
    </row>
    <row r="96" s="11" customFormat="1" ht="25.92" customHeight="1">
      <c r="B96" s="201"/>
      <c r="C96" s="202"/>
      <c r="D96" s="203" t="s">
        <v>71</v>
      </c>
      <c r="E96" s="204" t="s">
        <v>680</v>
      </c>
      <c r="F96" s="204" t="s">
        <v>681</v>
      </c>
      <c r="G96" s="202"/>
      <c r="H96" s="202"/>
      <c r="I96" s="205"/>
      <c r="J96" s="206">
        <f>BK96</f>
        <v>0</v>
      </c>
      <c r="K96" s="202"/>
      <c r="L96" s="207"/>
      <c r="M96" s="208"/>
      <c r="N96" s="209"/>
      <c r="O96" s="209"/>
      <c r="P96" s="210">
        <f>P97+P102</f>
        <v>0</v>
      </c>
      <c r="Q96" s="209"/>
      <c r="R96" s="210">
        <f>R97+R102</f>
        <v>0</v>
      </c>
      <c r="S96" s="209"/>
      <c r="T96" s="211">
        <f>T97+T102</f>
        <v>0</v>
      </c>
      <c r="AR96" s="212" t="s">
        <v>101</v>
      </c>
      <c r="AT96" s="213" t="s">
        <v>71</v>
      </c>
      <c r="AU96" s="213" t="s">
        <v>72</v>
      </c>
      <c r="AY96" s="212" t="s">
        <v>236</v>
      </c>
      <c r="BK96" s="214">
        <f>BK97+BK102</f>
        <v>0</v>
      </c>
    </row>
    <row r="97" s="11" customFormat="1" ht="22.8" customHeight="1">
      <c r="B97" s="201"/>
      <c r="C97" s="202"/>
      <c r="D97" s="203" t="s">
        <v>71</v>
      </c>
      <c r="E97" s="215" t="s">
        <v>682</v>
      </c>
      <c r="F97" s="215" t="s">
        <v>683</v>
      </c>
      <c r="G97" s="202"/>
      <c r="H97" s="202"/>
      <c r="I97" s="205"/>
      <c r="J97" s="216">
        <f>BK97</f>
        <v>0</v>
      </c>
      <c r="K97" s="202"/>
      <c r="L97" s="207"/>
      <c r="M97" s="208"/>
      <c r="N97" s="209"/>
      <c r="O97" s="209"/>
      <c r="P97" s="210">
        <f>SUM(P98:P101)</f>
        <v>0</v>
      </c>
      <c r="Q97" s="209"/>
      <c r="R97" s="210">
        <f>SUM(R98:R101)</f>
        <v>0</v>
      </c>
      <c r="S97" s="209"/>
      <c r="T97" s="211">
        <f>SUM(T98:T101)</f>
        <v>0</v>
      </c>
      <c r="AR97" s="212" t="s">
        <v>101</v>
      </c>
      <c r="AT97" s="213" t="s">
        <v>71</v>
      </c>
      <c r="AU97" s="213" t="s">
        <v>79</v>
      </c>
      <c r="AY97" s="212" t="s">
        <v>236</v>
      </c>
      <c r="BK97" s="214">
        <f>SUM(BK98:BK101)</f>
        <v>0</v>
      </c>
    </row>
    <row r="98" s="1" customFormat="1" ht="16.5" customHeight="1">
      <c r="B98" s="39"/>
      <c r="C98" s="217" t="s">
        <v>79</v>
      </c>
      <c r="D98" s="217" t="s">
        <v>238</v>
      </c>
      <c r="E98" s="218" t="s">
        <v>838</v>
      </c>
      <c r="F98" s="219" t="s">
        <v>839</v>
      </c>
      <c r="G98" s="220" t="s">
        <v>276</v>
      </c>
      <c r="H98" s="221">
        <v>1</v>
      </c>
      <c r="I98" s="222"/>
      <c r="J98" s="223">
        <f>ROUND(I98*H98,2)</f>
        <v>0</v>
      </c>
      <c r="K98" s="219" t="s">
        <v>686</v>
      </c>
      <c r="L98" s="44"/>
      <c r="M98" s="224" t="s">
        <v>19</v>
      </c>
      <c r="N98" s="225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687</v>
      </c>
      <c r="AT98" s="18" t="s">
        <v>238</v>
      </c>
      <c r="AU98" s="18" t="s">
        <v>81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687</v>
      </c>
      <c r="BM98" s="18" t="s">
        <v>840</v>
      </c>
    </row>
    <row r="99" s="1" customFormat="1">
      <c r="B99" s="39"/>
      <c r="C99" s="40"/>
      <c r="D99" s="229" t="s">
        <v>245</v>
      </c>
      <c r="E99" s="40"/>
      <c r="F99" s="230" t="s">
        <v>841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245</v>
      </c>
      <c r="AU99" s="18" t="s">
        <v>81</v>
      </c>
    </row>
    <row r="100" s="1" customFormat="1" ht="16.5" customHeight="1">
      <c r="B100" s="39"/>
      <c r="C100" s="217" t="s">
        <v>81</v>
      </c>
      <c r="D100" s="217" t="s">
        <v>238</v>
      </c>
      <c r="E100" s="218" t="s">
        <v>842</v>
      </c>
      <c r="F100" s="219" t="s">
        <v>843</v>
      </c>
      <c r="G100" s="220" t="s">
        <v>844</v>
      </c>
      <c r="H100" s="221">
        <v>5</v>
      </c>
      <c r="I100" s="222"/>
      <c r="J100" s="223">
        <f>ROUND(I100*H100,2)</f>
        <v>0</v>
      </c>
      <c r="K100" s="219" t="s">
        <v>686</v>
      </c>
      <c r="L100" s="44"/>
      <c r="M100" s="224" t="s">
        <v>19</v>
      </c>
      <c r="N100" s="225" t="s">
        <v>43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687</v>
      </c>
      <c r="AT100" s="18" t="s">
        <v>238</v>
      </c>
      <c r="AU100" s="18" t="s">
        <v>81</v>
      </c>
      <c r="AY100" s="18" t="s">
        <v>236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79</v>
      </c>
      <c r="BK100" s="228">
        <f>ROUND(I100*H100,2)</f>
        <v>0</v>
      </c>
      <c r="BL100" s="18" t="s">
        <v>687</v>
      </c>
      <c r="BM100" s="18" t="s">
        <v>845</v>
      </c>
    </row>
    <row r="101" s="1" customFormat="1">
      <c r="B101" s="39"/>
      <c r="C101" s="40"/>
      <c r="D101" s="229" t="s">
        <v>245</v>
      </c>
      <c r="E101" s="40"/>
      <c r="F101" s="230" t="s">
        <v>846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245</v>
      </c>
      <c r="AU101" s="18" t="s">
        <v>81</v>
      </c>
    </row>
    <row r="102" s="11" customFormat="1" ht="22.8" customHeight="1">
      <c r="B102" s="201"/>
      <c r="C102" s="202"/>
      <c r="D102" s="203" t="s">
        <v>71</v>
      </c>
      <c r="E102" s="215" t="s">
        <v>721</v>
      </c>
      <c r="F102" s="215" t="s">
        <v>722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SUM(P103:P104)</f>
        <v>0</v>
      </c>
      <c r="Q102" s="209"/>
      <c r="R102" s="210">
        <f>SUM(R103:R104)</f>
        <v>0</v>
      </c>
      <c r="S102" s="209"/>
      <c r="T102" s="211">
        <f>SUM(T103:T104)</f>
        <v>0</v>
      </c>
      <c r="AR102" s="212" t="s">
        <v>101</v>
      </c>
      <c r="AT102" s="213" t="s">
        <v>71</v>
      </c>
      <c r="AU102" s="213" t="s">
        <v>79</v>
      </c>
      <c r="AY102" s="212" t="s">
        <v>236</v>
      </c>
      <c r="BK102" s="214">
        <f>SUM(BK103:BK104)</f>
        <v>0</v>
      </c>
    </row>
    <row r="103" s="1" customFormat="1" ht="16.5" customHeight="1">
      <c r="B103" s="39"/>
      <c r="C103" s="217" t="s">
        <v>101</v>
      </c>
      <c r="D103" s="217" t="s">
        <v>238</v>
      </c>
      <c r="E103" s="218" t="s">
        <v>847</v>
      </c>
      <c r="F103" s="219" t="s">
        <v>848</v>
      </c>
      <c r="G103" s="220" t="s">
        <v>276</v>
      </c>
      <c r="H103" s="221">
        <v>2</v>
      </c>
      <c r="I103" s="222"/>
      <c r="J103" s="223">
        <f>ROUND(I103*H103,2)</f>
        <v>0</v>
      </c>
      <c r="K103" s="219" t="s">
        <v>686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687</v>
      </c>
      <c r="AT103" s="18" t="s">
        <v>238</v>
      </c>
      <c r="AU103" s="18" t="s">
        <v>81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687</v>
      </c>
      <c r="BM103" s="18" t="s">
        <v>849</v>
      </c>
    </row>
    <row r="104" s="1" customFormat="1">
      <c r="B104" s="39"/>
      <c r="C104" s="40"/>
      <c r="D104" s="229" t="s">
        <v>245</v>
      </c>
      <c r="E104" s="40"/>
      <c r="F104" s="230" t="s">
        <v>848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81</v>
      </c>
    </row>
    <row r="105" s="11" customFormat="1" ht="25.92" customHeight="1">
      <c r="B105" s="201"/>
      <c r="C105" s="202"/>
      <c r="D105" s="203" t="s">
        <v>71</v>
      </c>
      <c r="E105" s="204" t="s">
        <v>806</v>
      </c>
      <c r="F105" s="204" t="s">
        <v>107</v>
      </c>
      <c r="G105" s="202"/>
      <c r="H105" s="202"/>
      <c r="I105" s="205"/>
      <c r="J105" s="206">
        <f>BK105</f>
        <v>0</v>
      </c>
      <c r="K105" s="202"/>
      <c r="L105" s="207"/>
      <c r="M105" s="208"/>
      <c r="N105" s="209"/>
      <c r="O105" s="209"/>
      <c r="P105" s="210">
        <f>SUM(P106:P113)</f>
        <v>0</v>
      </c>
      <c r="Q105" s="209"/>
      <c r="R105" s="210">
        <f>SUM(R106:R113)</f>
        <v>0</v>
      </c>
      <c r="S105" s="209"/>
      <c r="T105" s="211">
        <f>SUM(T106:T113)</f>
        <v>0</v>
      </c>
      <c r="AR105" s="212" t="s">
        <v>243</v>
      </c>
      <c r="AT105" s="213" t="s">
        <v>71</v>
      </c>
      <c r="AU105" s="213" t="s">
        <v>72</v>
      </c>
      <c r="AY105" s="212" t="s">
        <v>236</v>
      </c>
      <c r="BK105" s="214">
        <f>SUM(BK106:BK113)</f>
        <v>0</v>
      </c>
    </row>
    <row r="106" s="1" customFormat="1" ht="16.5" customHeight="1">
      <c r="B106" s="39"/>
      <c r="C106" s="217" t="s">
        <v>243</v>
      </c>
      <c r="D106" s="217" t="s">
        <v>238</v>
      </c>
      <c r="E106" s="218" t="s">
        <v>850</v>
      </c>
      <c r="F106" s="219" t="s">
        <v>851</v>
      </c>
      <c r="G106" s="220" t="s">
        <v>501</v>
      </c>
      <c r="H106" s="221">
        <v>1</v>
      </c>
      <c r="I106" s="222"/>
      <c r="J106" s="223">
        <f>ROUND(I106*H106,2)</f>
        <v>0</v>
      </c>
      <c r="K106" s="219" t="s">
        <v>686</v>
      </c>
      <c r="L106" s="44"/>
      <c r="M106" s="224" t="s">
        <v>19</v>
      </c>
      <c r="N106" s="225" t="s">
        <v>43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809</v>
      </c>
      <c r="AT106" s="18" t="s">
        <v>238</v>
      </c>
      <c r="AU106" s="18" t="s">
        <v>79</v>
      </c>
      <c r="AY106" s="18" t="s">
        <v>236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79</v>
      </c>
      <c r="BK106" s="228">
        <f>ROUND(I106*H106,2)</f>
        <v>0</v>
      </c>
      <c r="BL106" s="18" t="s">
        <v>809</v>
      </c>
      <c r="BM106" s="18" t="s">
        <v>852</v>
      </c>
    </row>
    <row r="107" s="1" customFormat="1">
      <c r="B107" s="39"/>
      <c r="C107" s="40"/>
      <c r="D107" s="229" t="s">
        <v>245</v>
      </c>
      <c r="E107" s="40"/>
      <c r="F107" s="230" t="s">
        <v>853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245</v>
      </c>
      <c r="AU107" s="18" t="s">
        <v>79</v>
      </c>
    </row>
    <row r="108" s="1" customFormat="1" ht="16.5" customHeight="1">
      <c r="B108" s="39"/>
      <c r="C108" s="217" t="s">
        <v>286</v>
      </c>
      <c r="D108" s="217" t="s">
        <v>238</v>
      </c>
      <c r="E108" s="218" t="s">
        <v>854</v>
      </c>
      <c r="F108" s="219" t="s">
        <v>855</v>
      </c>
      <c r="G108" s="220" t="s">
        <v>501</v>
      </c>
      <c r="H108" s="221">
        <v>1</v>
      </c>
      <c r="I108" s="222"/>
      <c r="J108" s="223">
        <f>ROUND(I108*H108,2)</f>
        <v>0</v>
      </c>
      <c r="K108" s="219" t="s">
        <v>686</v>
      </c>
      <c r="L108" s="44"/>
      <c r="M108" s="224" t="s">
        <v>19</v>
      </c>
      <c r="N108" s="225" t="s">
        <v>43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809</v>
      </c>
      <c r="AT108" s="18" t="s">
        <v>238</v>
      </c>
      <c r="AU108" s="18" t="s">
        <v>79</v>
      </c>
      <c r="AY108" s="18" t="s">
        <v>236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79</v>
      </c>
      <c r="BK108" s="228">
        <f>ROUND(I108*H108,2)</f>
        <v>0</v>
      </c>
      <c r="BL108" s="18" t="s">
        <v>809</v>
      </c>
      <c r="BM108" s="18" t="s">
        <v>856</v>
      </c>
    </row>
    <row r="109" s="1" customFormat="1">
      <c r="B109" s="39"/>
      <c r="C109" s="40"/>
      <c r="D109" s="229" t="s">
        <v>245</v>
      </c>
      <c r="E109" s="40"/>
      <c r="F109" s="230" t="s">
        <v>857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245</v>
      </c>
      <c r="AU109" s="18" t="s">
        <v>79</v>
      </c>
    </row>
    <row r="110" s="1" customFormat="1" ht="16.5" customHeight="1">
      <c r="B110" s="39"/>
      <c r="C110" s="217" t="s">
        <v>310</v>
      </c>
      <c r="D110" s="217" t="s">
        <v>238</v>
      </c>
      <c r="E110" s="218" t="s">
        <v>858</v>
      </c>
      <c r="F110" s="219" t="s">
        <v>859</v>
      </c>
      <c r="G110" s="220" t="s">
        <v>276</v>
      </c>
      <c r="H110" s="221">
        <v>1</v>
      </c>
      <c r="I110" s="222"/>
      <c r="J110" s="223">
        <f>ROUND(I110*H110,2)</f>
        <v>0</v>
      </c>
      <c r="K110" s="219" t="s">
        <v>686</v>
      </c>
      <c r="L110" s="44"/>
      <c r="M110" s="224" t="s">
        <v>19</v>
      </c>
      <c r="N110" s="225" t="s">
        <v>43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809</v>
      </c>
      <c r="AT110" s="18" t="s">
        <v>238</v>
      </c>
      <c r="AU110" s="18" t="s">
        <v>79</v>
      </c>
      <c r="AY110" s="18" t="s">
        <v>236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79</v>
      </c>
      <c r="BK110" s="228">
        <f>ROUND(I110*H110,2)</f>
        <v>0</v>
      </c>
      <c r="BL110" s="18" t="s">
        <v>809</v>
      </c>
      <c r="BM110" s="18" t="s">
        <v>860</v>
      </c>
    </row>
    <row r="111" s="1" customFormat="1">
      <c r="B111" s="39"/>
      <c r="C111" s="40"/>
      <c r="D111" s="229" t="s">
        <v>245</v>
      </c>
      <c r="E111" s="40"/>
      <c r="F111" s="230" t="s">
        <v>861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245</v>
      </c>
      <c r="AU111" s="18" t="s">
        <v>79</v>
      </c>
    </row>
    <row r="112" s="1" customFormat="1" ht="16.5" customHeight="1">
      <c r="B112" s="39"/>
      <c r="C112" s="217" t="s">
        <v>305</v>
      </c>
      <c r="D112" s="217" t="s">
        <v>238</v>
      </c>
      <c r="E112" s="218" t="s">
        <v>862</v>
      </c>
      <c r="F112" s="219" t="s">
        <v>863</v>
      </c>
      <c r="G112" s="220" t="s">
        <v>276</v>
      </c>
      <c r="H112" s="221">
        <v>1</v>
      </c>
      <c r="I112" s="222"/>
      <c r="J112" s="223">
        <f>ROUND(I112*H112,2)</f>
        <v>0</v>
      </c>
      <c r="K112" s="219" t="s">
        <v>686</v>
      </c>
      <c r="L112" s="44"/>
      <c r="M112" s="224" t="s">
        <v>19</v>
      </c>
      <c r="N112" s="225" t="s">
        <v>43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809</v>
      </c>
      <c r="AT112" s="18" t="s">
        <v>238</v>
      </c>
      <c r="AU112" s="18" t="s">
        <v>79</v>
      </c>
      <c r="AY112" s="18" t="s">
        <v>236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79</v>
      </c>
      <c r="BK112" s="228">
        <f>ROUND(I112*H112,2)</f>
        <v>0</v>
      </c>
      <c r="BL112" s="18" t="s">
        <v>809</v>
      </c>
      <c r="BM112" s="18" t="s">
        <v>864</v>
      </c>
    </row>
    <row r="113" s="1" customFormat="1">
      <c r="B113" s="39"/>
      <c r="C113" s="40"/>
      <c r="D113" s="229" t="s">
        <v>245</v>
      </c>
      <c r="E113" s="40"/>
      <c r="F113" s="230" t="s">
        <v>865</v>
      </c>
      <c r="G113" s="40"/>
      <c r="H113" s="40"/>
      <c r="I113" s="144"/>
      <c r="J113" s="40"/>
      <c r="K113" s="40"/>
      <c r="L113" s="44"/>
      <c r="M113" s="247"/>
      <c r="N113" s="248"/>
      <c r="O113" s="248"/>
      <c r="P113" s="248"/>
      <c r="Q113" s="248"/>
      <c r="R113" s="248"/>
      <c r="S113" s="248"/>
      <c r="T113" s="249"/>
      <c r="AT113" s="18" t="s">
        <v>245</v>
      </c>
      <c r="AU113" s="18" t="s">
        <v>79</v>
      </c>
    </row>
    <row r="114" s="1" customFormat="1" ht="6.96" customHeight="1">
      <c r="B114" s="58"/>
      <c r="C114" s="59"/>
      <c r="D114" s="59"/>
      <c r="E114" s="59"/>
      <c r="F114" s="59"/>
      <c r="G114" s="59"/>
      <c r="H114" s="59"/>
      <c r="I114" s="168"/>
      <c r="J114" s="59"/>
      <c r="K114" s="59"/>
      <c r="L114" s="44"/>
    </row>
  </sheetData>
  <sheetProtection sheet="1" autoFilter="0" formatColumns="0" formatRows="0" objects="1" scenarios="1" spinCount="100000" saltValue="mt2SZVg+5jBTpI2Tby6ErzwT4OORB05WXONJBOCJO6m25OAExhrTcRtCx4zrzdIt3giWu2WO7vefF2C+stfWWw==" hashValue="qF87EWussfdmTfczTpseCDmcv+OuAeJZ7mtkt4Hdfr7xTrjHpjZ6whCRlOffnV+cdtVRKE3f0OzUiU83vK5miA==" algorithmName="SHA-512" password="CC35"/>
  <autoFilter ref="C94:K11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1:H81"/>
    <mergeCell ref="E85:H85"/>
    <mergeCell ref="E83:H83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866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867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ROUND((SUM(BE96:BE168)),  2)</f>
        <v>0</v>
      </c>
      <c r="I37" s="157">
        <v>0.20999999999999999</v>
      </c>
      <c r="J37" s="156">
        <f>ROUND(((SUM(BE96:BE168))*I37),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ROUND((SUM(BF96:BF168)),  2)</f>
        <v>0</v>
      </c>
      <c r="I38" s="157">
        <v>0.14999999999999999</v>
      </c>
      <c r="J38" s="156">
        <f>ROUND(((SUM(BF96:BF168))*I38),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ROUND((SUM(BG96:BG168)),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ROUND((SUM(BH96:BH168)),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ROUND((SUM(BI96:BI168)),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866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2/M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218</v>
      </c>
    </row>
    <row r="68" s="8" customFormat="1" ht="24.96" customHeight="1">
      <c r="B68" s="178"/>
      <c r="C68" s="179"/>
      <c r="D68" s="180" t="s">
        <v>675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676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677</v>
      </c>
      <c r="E70" s="187"/>
      <c r="F70" s="187"/>
      <c r="G70" s="187"/>
      <c r="H70" s="187"/>
      <c r="I70" s="188"/>
      <c r="J70" s="189">
        <f>J119</f>
        <v>0</v>
      </c>
      <c r="K70" s="122"/>
      <c r="L70" s="190"/>
    </row>
    <row r="71" s="9" customFormat="1" ht="19.92" customHeight="1">
      <c r="B71" s="185"/>
      <c r="C71" s="122"/>
      <c r="D71" s="186" t="s">
        <v>678</v>
      </c>
      <c r="E71" s="187"/>
      <c r="F71" s="187"/>
      <c r="G71" s="187"/>
      <c r="H71" s="187"/>
      <c r="I71" s="188"/>
      <c r="J71" s="189">
        <f>J120</f>
        <v>0</v>
      </c>
      <c r="K71" s="122"/>
      <c r="L71" s="190"/>
    </row>
    <row r="72" s="8" customFormat="1" ht="24.96" customHeight="1">
      <c r="B72" s="178"/>
      <c r="C72" s="179"/>
      <c r="D72" s="180" t="s">
        <v>679</v>
      </c>
      <c r="E72" s="181"/>
      <c r="F72" s="181"/>
      <c r="G72" s="181"/>
      <c r="H72" s="181"/>
      <c r="I72" s="182"/>
      <c r="J72" s="183">
        <f>J164</f>
        <v>0</v>
      </c>
      <c r="K72" s="179"/>
      <c r="L72" s="184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221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Horoměřická S 071 - most, Praha 6, č. akce 999615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211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670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213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866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672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2/M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>ul. Horoměřická / Pod Habrovkou</v>
      </c>
      <c r="G90" s="40"/>
      <c r="H90" s="40"/>
      <c r="I90" s="146" t="s">
        <v>23</v>
      </c>
      <c r="J90" s="68" t="str">
        <f>IF(J16="","",J16)</f>
        <v>28. 1. 2019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TSK hl.m. Prahy, a.s.</v>
      </c>
      <c r="G92" s="40"/>
      <c r="H92" s="40"/>
      <c r="I92" s="146" t="s">
        <v>31</v>
      </c>
      <c r="J92" s="37" t="str">
        <f>E25</f>
        <v>AGA Letiště, spol. s r.o.</v>
      </c>
      <c r="K92" s="40"/>
      <c r="L92" s="44"/>
    </row>
    <row r="93" s="1" customFormat="1" ht="13.65" customHeight="1">
      <c r="B93" s="39"/>
      <c r="C93" s="33" t="s">
        <v>29</v>
      </c>
      <c r="D93" s="40"/>
      <c r="E93" s="40"/>
      <c r="F93" s="28" t="str">
        <f>IF(E22="","",E22)</f>
        <v>Vyplň údaj</v>
      </c>
      <c r="G93" s="40"/>
      <c r="H93" s="40"/>
      <c r="I93" s="146" t="s">
        <v>34</v>
      </c>
      <c r="J93" s="37" t="str">
        <f>E28</f>
        <v>Ing. Martin Krupička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222</v>
      </c>
      <c r="D95" s="193" t="s">
        <v>57</v>
      </c>
      <c r="E95" s="193" t="s">
        <v>53</v>
      </c>
      <c r="F95" s="193" t="s">
        <v>54</v>
      </c>
      <c r="G95" s="193" t="s">
        <v>223</v>
      </c>
      <c r="H95" s="193" t="s">
        <v>224</v>
      </c>
      <c r="I95" s="194" t="s">
        <v>225</v>
      </c>
      <c r="J95" s="193" t="s">
        <v>217</v>
      </c>
      <c r="K95" s="195" t="s">
        <v>226</v>
      </c>
      <c r="L95" s="196"/>
      <c r="M95" s="88" t="s">
        <v>19</v>
      </c>
      <c r="N95" s="89" t="s">
        <v>42</v>
      </c>
      <c r="O95" s="89" t="s">
        <v>227</v>
      </c>
      <c r="P95" s="89" t="s">
        <v>228</v>
      </c>
      <c r="Q95" s="89" t="s">
        <v>229</v>
      </c>
      <c r="R95" s="89" t="s">
        <v>230</v>
      </c>
      <c r="S95" s="89" t="s">
        <v>231</v>
      </c>
      <c r="T95" s="90" t="s">
        <v>232</v>
      </c>
    </row>
    <row r="96" s="1" customFormat="1" ht="22.8" customHeight="1">
      <c r="B96" s="39"/>
      <c r="C96" s="95" t="s">
        <v>233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P97+P164</f>
        <v>0</v>
      </c>
      <c r="Q96" s="92"/>
      <c r="R96" s="198">
        <f>R97+R164</f>
        <v>8.5074183999999988</v>
      </c>
      <c r="S96" s="92"/>
      <c r="T96" s="199">
        <f>T97+T164</f>
        <v>12.597</v>
      </c>
      <c r="AT96" s="18" t="s">
        <v>71</v>
      </c>
      <c r="AU96" s="18" t="s">
        <v>218</v>
      </c>
      <c r="BK96" s="200">
        <f>BK97+BK164</f>
        <v>0</v>
      </c>
    </row>
    <row r="97" s="11" customFormat="1" ht="25.92" customHeight="1">
      <c r="B97" s="201"/>
      <c r="C97" s="202"/>
      <c r="D97" s="203" t="s">
        <v>71</v>
      </c>
      <c r="E97" s="204" t="s">
        <v>680</v>
      </c>
      <c r="F97" s="204" t="s">
        <v>681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P98+P119+P120</f>
        <v>0</v>
      </c>
      <c r="Q97" s="209"/>
      <c r="R97" s="210">
        <f>R98+R119+R120</f>
        <v>8.5074183999999988</v>
      </c>
      <c r="S97" s="209"/>
      <c r="T97" s="211">
        <f>T98+T119+T120</f>
        <v>12.597</v>
      </c>
      <c r="AR97" s="212" t="s">
        <v>101</v>
      </c>
      <c r="AT97" s="213" t="s">
        <v>71</v>
      </c>
      <c r="AU97" s="213" t="s">
        <v>72</v>
      </c>
      <c r="AY97" s="212" t="s">
        <v>236</v>
      </c>
      <c r="BK97" s="214">
        <f>BK98+BK119+BK120</f>
        <v>0</v>
      </c>
    </row>
    <row r="98" s="11" customFormat="1" ht="22.8" customHeight="1">
      <c r="B98" s="201"/>
      <c r="C98" s="202"/>
      <c r="D98" s="203" t="s">
        <v>71</v>
      </c>
      <c r="E98" s="215" t="s">
        <v>682</v>
      </c>
      <c r="F98" s="215" t="s">
        <v>683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SUM(P99:P118)</f>
        <v>0</v>
      </c>
      <c r="Q98" s="209"/>
      <c r="R98" s="210">
        <f>SUM(R99:R118)</f>
        <v>0</v>
      </c>
      <c r="S98" s="209"/>
      <c r="T98" s="211">
        <f>SUM(T99:T118)</f>
        <v>0</v>
      </c>
      <c r="AR98" s="212" t="s">
        <v>101</v>
      </c>
      <c r="AT98" s="213" t="s">
        <v>71</v>
      </c>
      <c r="AU98" s="213" t="s">
        <v>79</v>
      </c>
      <c r="AY98" s="212" t="s">
        <v>236</v>
      </c>
      <c r="BK98" s="214">
        <f>SUM(BK99:BK118)</f>
        <v>0</v>
      </c>
    </row>
    <row r="99" s="1" customFormat="1" ht="16.5" customHeight="1">
      <c r="B99" s="39"/>
      <c r="C99" s="217" t="s">
        <v>486</v>
      </c>
      <c r="D99" s="217" t="s">
        <v>238</v>
      </c>
      <c r="E99" s="218" t="s">
        <v>868</v>
      </c>
      <c r="F99" s="219" t="s">
        <v>869</v>
      </c>
      <c r="G99" s="220" t="s">
        <v>276</v>
      </c>
      <c r="H99" s="221">
        <v>2</v>
      </c>
      <c r="I99" s="222"/>
      <c r="J99" s="223">
        <f>ROUND(I99*H99,2)</f>
        <v>0</v>
      </c>
      <c r="K99" s="219" t="s">
        <v>686</v>
      </c>
      <c r="L99" s="44"/>
      <c r="M99" s="224" t="s">
        <v>19</v>
      </c>
      <c r="N99" s="225" t="s">
        <v>43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687</v>
      </c>
      <c r="AT99" s="18" t="s">
        <v>238</v>
      </c>
      <c r="AU99" s="18" t="s">
        <v>81</v>
      </c>
      <c r="AY99" s="18" t="s">
        <v>236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79</v>
      </c>
      <c r="BK99" s="228">
        <f>ROUND(I99*H99,2)</f>
        <v>0</v>
      </c>
      <c r="BL99" s="18" t="s">
        <v>687</v>
      </c>
      <c r="BM99" s="18" t="s">
        <v>870</v>
      </c>
    </row>
    <row r="100" s="1" customFormat="1">
      <c r="B100" s="39"/>
      <c r="C100" s="40"/>
      <c r="D100" s="229" t="s">
        <v>245</v>
      </c>
      <c r="E100" s="40"/>
      <c r="F100" s="230" t="s">
        <v>871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245</v>
      </c>
      <c r="AU100" s="18" t="s">
        <v>81</v>
      </c>
    </row>
    <row r="101" s="1" customFormat="1" ht="16.5" customHeight="1">
      <c r="B101" s="39"/>
      <c r="C101" s="260" t="s">
        <v>492</v>
      </c>
      <c r="D101" s="260" t="s">
        <v>680</v>
      </c>
      <c r="E101" s="261" t="s">
        <v>872</v>
      </c>
      <c r="F101" s="262" t="s">
        <v>873</v>
      </c>
      <c r="G101" s="263" t="s">
        <v>692</v>
      </c>
      <c r="H101" s="264">
        <v>2</v>
      </c>
      <c r="I101" s="265"/>
      <c r="J101" s="266">
        <f>ROUND(I101*H101,2)</f>
        <v>0</v>
      </c>
      <c r="K101" s="262" t="s">
        <v>686</v>
      </c>
      <c r="L101" s="267"/>
      <c r="M101" s="268" t="s">
        <v>19</v>
      </c>
      <c r="N101" s="269" t="s">
        <v>43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693</v>
      </c>
      <c r="AT101" s="18" t="s">
        <v>680</v>
      </c>
      <c r="AU101" s="18" t="s">
        <v>81</v>
      </c>
      <c r="AY101" s="18" t="s">
        <v>236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79</v>
      </c>
      <c r="BK101" s="228">
        <f>ROUND(I101*H101,2)</f>
        <v>0</v>
      </c>
      <c r="BL101" s="18" t="s">
        <v>693</v>
      </c>
      <c r="BM101" s="18" t="s">
        <v>874</v>
      </c>
    </row>
    <row r="102" s="1" customFormat="1">
      <c r="B102" s="39"/>
      <c r="C102" s="40"/>
      <c r="D102" s="229" t="s">
        <v>245</v>
      </c>
      <c r="E102" s="40"/>
      <c r="F102" s="230" t="s">
        <v>873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245</v>
      </c>
      <c r="AU102" s="18" t="s">
        <v>81</v>
      </c>
    </row>
    <row r="103" s="1" customFormat="1" ht="16.5" customHeight="1">
      <c r="B103" s="39"/>
      <c r="C103" s="217" t="s">
        <v>517</v>
      </c>
      <c r="D103" s="217" t="s">
        <v>238</v>
      </c>
      <c r="E103" s="218" t="s">
        <v>875</v>
      </c>
      <c r="F103" s="219" t="s">
        <v>876</v>
      </c>
      <c r="G103" s="220" t="s">
        <v>276</v>
      </c>
      <c r="H103" s="221">
        <v>7</v>
      </c>
      <c r="I103" s="222"/>
      <c r="J103" s="223">
        <f>ROUND(I103*H103,2)</f>
        <v>0</v>
      </c>
      <c r="K103" s="219" t="s">
        <v>686</v>
      </c>
      <c r="L103" s="44"/>
      <c r="M103" s="224" t="s">
        <v>19</v>
      </c>
      <c r="N103" s="225" t="s">
        <v>43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687</v>
      </c>
      <c r="AT103" s="18" t="s">
        <v>238</v>
      </c>
      <c r="AU103" s="18" t="s">
        <v>81</v>
      </c>
      <c r="AY103" s="18" t="s">
        <v>236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79</v>
      </c>
      <c r="BK103" s="228">
        <f>ROUND(I103*H103,2)</f>
        <v>0</v>
      </c>
      <c r="BL103" s="18" t="s">
        <v>687</v>
      </c>
      <c r="BM103" s="18" t="s">
        <v>877</v>
      </c>
    </row>
    <row r="104" s="1" customFormat="1">
      <c r="B104" s="39"/>
      <c r="C104" s="40"/>
      <c r="D104" s="229" t="s">
        <v>245</v>
      </c>
      <c r="E104" s="40"/>
      <c r="F104" s="230" t="s">
        <v>878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245</v>
      </c>
      <c r="AU104" s="18" t="s">
        <v>81</v>
      </c>
    </row>
    <row r="105" s="1" customFormat="1" ht="16.5" customHeight="1">
      <c r="B105" s="39"/>
      <c r="C105" s="260" t="s">
        <v>424</v>
      </c>
      <c r="D105" s="260" t="s">
        <v>680</v>
      </c>
      <c r="E105" s="261" t="s">
        <v>879</v>
      </c>
      <c r="F105" s="262" t="s">
        <v>880</v>
      </c>
      <c r="G105" s="263" t="s">
        <v>692</v>
      </c>
      <c r="H105" s="264">
        <v>7</v>
      </c>
      <c r="I105" s="265"/>
      <c r="J105" s="266">
        <f>ROUND(I105*H105,2)</f>
        <v>0</v>
      </c>
      <c r="K105" s="262" t="s">
        <v>686</v>
      </c>
      <c r="L105" s="267"/>
      <c r="M105" s="268" t="s">
        <v>19</v>
      </c>
      <c r="N105" s="269" t="s">
        <v>43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693</v>
      </c>
      <c r="AT105" s="18" t="s">
        <v>680</v>
      </c>
      <c r="AU105" s="18" t="s">
        <v>81</v>
      </c>
      <c r="AY105" s="18" t="s">
        <v>236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79</v>
      </c>
      <c r="BK105" s="228">
        <f>ROUND(I105*H105,2)</f>
        <v>0</v>
      </c>
      <c r="BL105" s="18" t="s">
        <v>693</v>
      </c>
      <c r="BM105" s="18" t="s">
        <v>881</v>
      </c>
    </row>
    <row r="106" s="1" customFormat="1">
      <c r="B106" s="39"/>
      <c r="C106" s="40"/>
      <c r="D106" s="229" t="s">
        <v>245</v>
      </c>
      <c r="E106" s="40"/>
      <c r="F106" s="230" t="s">
        <v>880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245</v>
      </c>
      <c r="AU106" s="18" t="s">
        <v>81</v>
      </c>
    </row>
    <row r="107" s="1" customFormat="1" ht="16.5" customHeight="1">
      <c r="B107" s="39"/>
      <c r="C107" s="217" t="s">
        <v>523</v>
      </c>
      <c r="D107" s="217" t="s">
        <v>238</v>
      </c>
      <c r="E107" s="218" t="s">
        <v>698</v>
      </c>
      <c r="F107" s="219" t="s">
        <v>699</v>
      </c>
      <c r="G107" s="220" t="s">
        <v>276</v>
      </c>
      <c r="H107" s="221">
        <v>1</v>
      </c>
      <c r="I107" s="222"/>
      <c r="J107" s="223">
        <f>ROUND(I107*H107,2)</f>
        <v>0</v>
      </c>
      <c r="K107" s="219" t="s">
        <v>686</v>
      </c>
      <c r="L107" s="44"/>
      <c r="M107" s="224" t="s">
        <v>19</v>
      </c>
      <c r="N107" s="225" t="s">
        <v>43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687</v>
      </c>
      <c r="AT107" s="18" t="s">
        <v>238</v>
      </c>
      <c r="AU107" s="18" t="s">
        <v>81</v>
      </c>
      <c r="AY107" s="18" t="s">
        <v>236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79</v>
      </c>
      <c r="BK107" s="228">
        <f>ROUND(I107*H107,2)</f>
        <v>0</v>
      </c>
      <c r="BL107" s="18" t="s">
        <v>687</v>
      </c>
      <c r="BM107" s="18" t="s">
        <v>882</v>
      </c>
    </row>
    <row r="108" s="1" customFormat="1">
      <c r="B108" s="39"/>
      <c r="C108" s="40"/>
      <c r="D108" s="229" t="s">
        <v>245</v>
      </c>
      <c r="E108" s="40"/>
      <c r="F108" s="230" t="s">
        <v>701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245</v>
      </c>
      <c r="AU108" s="18" t="s">
        <v>81</v>
      </c>
    </row>
    <row r="109" s="1" customFormat="1" ht="16.5" customHeight="1">
      <c r="B109" s="39"/>
      <c r="C109" s="260" t="s">
        <v>463</v>
      </c>
      <c r="D109" s="260" t="s">
        <v>680</v>
      </c>
      <c r="E109" s="261" t="s">
        <v>702</v>
      </c>
      <c r="F109" s="262" t="s">
        <v>703</v>
      </c>
      <c r="G109" s="263" t="s">
        <v>692</v>
      </c>
      <c r="H109" s="264">
        <v>3</v>
      </c>
      <c r="I109" s="265"/>
      <c r="J109" s="266">
        <f>ROUND(I109*H109,2)</f>
        <v>0</v>
      </c>
      <c r="K109" s="262" t="s">
        <v>686</v>
      </c>
      <c r="L109" s="267"/>
      <c r="M109" s="268" t="s">
        <v>19</v>
      </c>
      <c r="N109" s="269" t="s">
        <v>43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693</v>
      </c>
      <c r="AT109" s="18" t="s">
        <v>680</v>
      </c>
      <c r="AU109" s="18" t="s">
        <v>81</v>
      </c>
      <c r="AY109" s="18" t="s">
        <v>236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79</v>
      </c>
      <c r="BK109" s="228">
        <f>ROUND(I109*H109,2)</f>
        <v>0</v>
      </c>
      <c r="BL109" s="18" t="s">
        <v>693</v>
      </c>
      <c r="BM109" s="18" t="s">
        <v>883</v>
      </c>
    </row>
    <row r="110" s="1" customFormat="1">
      <c r="B110" s="39"/>
      <c r="C110" s="40"/>
      <c r="D110" s="229" t="s">
        <v>245</v>
      </c>
      <c r="E110" s="40"/>
      <c r="F110" s="230" t="s">
        <v>703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245</v>
      </c>
      <c r="AU110" s="18" t="s">
        <v>81</v>
      </c>
    </row>
    <row r="111" s="1" customFormat="1" ht="16.5" customHeight="1">
      <c r="B111" s="39"/>
      <c r="C111" s="260" t="s">
        <v>473</v>
      </c>
      <c r="D111" s="260" t="s">
        <v>680</v>
      </c>
      <c r="E111" s="261" t="s">
        <v>884</v>
      </c>
      <c r="F111" s="262" t="s">
        <v>885</v>
      </c>
      <c r="G111" s="263" t="s">
        <v>692</v>
      </c>
      <c r="H111" s="264">
        <v>1</v>
      </c>
      <c r="I111" s="265"/>
      <c r="J111" s="266">
        <f>ROUND(I111*H111,2)</f>
        <v>0</v>
      </c>
      <c r="K111" s="262" t="s">
        <v>686</v>
      </c>
      <c r="L111" s="267"/>
      <c r="M111" s="268" t="s">
        <v>19</v>
      </c>
      <c r="N111" s="269" t="s">
        <v>43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693</v>
      </c>
      <c r="AT111" s="18" t="s">
        <v>680</v>
      </c>
      <c r="AU111" s="18" t="s">
        <v>81</v>
      </c>
      <c r="AY111" s="18" t="s">
        <v>236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79</v>
      </c>
      <c r="BK111" s="228">
        <f>ROUND(I111*H111,2)</f>
        <v>0</v>
      </c>
      <c r="BL111" s="18" t="s">
        <v>693</v>
      </c>
      <c r="BM111" s="18" t="s">
        <v>886</v>
      </c>
    </row>
    <row r="112" s="1" customFormat="1">
      <c r="B112" s="39"/>
      <c r="C112" s="40"/>
      <c r="D112" s="229" t="s">
        <v>245</v>
      </c>
      <c r="E112" s="40"/>
      <c r="F112" s="230" t="s">
        <v>885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245</v>
      </c>
      <c r="AU112" s="18" t="s">
        <v>81</v>
      </c>
    </row>
    <row r="113" s="1" customFormat="1" ht="16.5" customHeight="1">
      <c r="B113" s="39"/>
      <c r="C113" s="260" t="s">
        <v>480</v>
      </c>
      <c r="D113" s="260" t="s">
        <v>680</v>
      </c>
      <c r="E113" s="261" t="s">
        <v>708</v>
      </c>
      <c r="F113" s="262" t="s">
        <v>709</v>
      </c>
      <c r="G113" s="263" t="s">
        <v>692</v>
      </c>
      <c r="H113" s="264">
        <v>1</v>
      </c>
      <c r="I113" s="265"/>
      <c r="J113" s="266">
        <f>ROUND(I113*H113,2)</f>
        <v>0</v>
      </c>
      <c r="K113" s="262" t="s">
        <v>686</v>
      </c>
      <c r="L113" s="267"/>
      <c r="M113" s="268" t="s">
        <v>19</v>
      </c>
      <c r="N113" s="269" t="s">
        <v>43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693</v>
      </c>
      <c r="AT113" s="18" t="s">
        <v>680</v>
      </c>
      <c r="AU113" s="18" t="s">
        <v>81</v>
      </c>
      <c r="AY113" s="18" t="s">
        <v>236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79</v>
      </c>
      <c r="BK113" s="228">
        <f>ROUND(I113*H113,2)</f>
        <v>0</v>
      </c>
      <c r="BL113" s="18" t="s">
        <v>693</v>
      </c>
      <c r="BM113" s="18" t="s">
        <v>887</v>
      </c>
    </row>
    <row r="114" s="1" customFormat="1">
      <c r="B114" s="39"/>
      <c r="C114" s="40"/>
      <c r="D114" s="229" t="s">
        <v>245</v>
      </c>
      <c r="E114" s="40"/>
      <c r="F114" s="230" t="s">
        <v>709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245</v>
      </c>
      <c r="AU114" s="18" t="s">
        <v>81</v>
      </c>
    </row>
    <row r="115" s="1" customFormat="1" ht="16.5" customHeight="1">
      <c r="B115" s="39"/>
      <c r="C115" s="217" t="s">
        <v>562</v>
      </c>
      <c r="D115" s="217" t="s">
        <v>238</v>
      </c>
      <c r="E115" s="218" t="s">
        <v>842</v>
      </c>
      <c r="F115" s="219" t="s">
        <v>888</v>
      </c>
      <c r="G115" s="220" t="s">
        <v>844</v>
      </c>
      <c r="H115" s="221">
        <v>6</v>
      </c>
      <c r="I115" s="222"/>
      <c r="J115" s="223">
        <f>ROUND(I115*H115,2)</f>
        <v>0</v>
      </c>
      <c r="K115" s="219" t="s">
        <v>686</v>
      </c>
      <c r="L115" s="44"/>
      <c r="M115" s="224" t="s">
        <v>19</v>
      </c>
      <c r="N115" s="225" t="s">
        <v>43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687</v>
      </c>
      <c r="AT115" s="18" t="s">
        <v>238</v>
      </c>
      <c r="AU115" s="18" t="s">
        <v>81</v>
      </c>
      <c r="AY115" s="18" t="s">
        <v>236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79</v>
      </c>
      <c r="BK115" s="228">
        <f>ROUND(I115*H115,2)</f>
        <v>0</v>
      </c>
      <c r="BL115" s="18" t="s">
        <v>687</v>
      </c>
      <c r="BM115" s="18" t="s">
        <v>889</v>
      </c>
    </row>
    <row r="116" s="1" customFormat="1">
      <c r="B116" s="39"/>
      <c r="C116" s="40"/>
      <c r="D116" s="229" t="s">
        <v>245</v>
      </c>
      <c r="E116" s="40"/>
      <c r="F116" s="230" t="s">
        <v>846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245</v>
      </c>
      <c r="AU116" s="18" t="s">
        <v>81</v>
      </c>
    </row>
    <row r="117" s="1" customFormat="1" ht="16.5" customHeight="1">
      <c r="B117" s="39"/>
      <c r="C117" s="217" t="s">
        <v>331</v>
      </c>
      <c r="D117" s="217" t="s">
        <v>238</v>
      </c>
      <c r="E117" s="218" t="s">
        <v>890</v>
      </c>
      <c r="F117" s="219" t="s">
        <v>716</v>
      </c>
      <c r="G117" s="220" t="s">
        <v>318</v>
      </c>
      <c r="H117" s="221">
        <v>239</v>
      </c>
      <c r="I117" s="222"/>
      <c r="J117" s="223">
        <f>ROUND(I117*H117,2)</f>
        <v>0</v>
      </c>
      <c r="K117" s="219" t="s">
        <v>686</v>
      </c>
      <c r="L117" s="44"/>
      <c r="M117" s="224" t="s">
        <v>19</v>
      </c>
      <c r="N117" s="225" t="s">
        <v>43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687</v>
      </c>
      <c r="AT117" s="18" t="s">
        <v>238</v>
      </c>
      <c r="AU117" s="18" t="s">
        <v>81</v>
      </c>
      <c r="AY117" s="18" t="s">
        <v>236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79</v>
      </c>
      <c r="BK117" s="228">
        <f>ROUND(I117*H117,2)</f>
        <v>0</v>
      </c>
      <c r="BL117" s="18" t="s">
        <v>687</v>
      </c>
      <c r="BM117" s="18" t="s">
        <v>891</v>
      </c>
    </row>
    <row r="118" s="1" customFormat="1">
      <c r="B118" s="39"/>
      <c r="C118" s="40"/>
      <c r="D118" s="229" t="s">
        <v>245</v>
      </c>
      <c r="E118" s="40"/>
      <c r="F118" s="230" t="s">
        <v>892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245</v>
      </c>
      <c r="AU118" s="18" t="s">
        <v>81</v>
      </c>
    </row>
    <row r="119" s="11" customFormat="1" ht="22.8" customHeight="1">
      <c r="B119" s="201"/>
      <c r="C119" s="202"/>
      <c r="D119" s="203" t="s">
        <v>71</v>
      </c>
      <c r="E119" s="215" t="s">
        <v>719</v>
      </c>
      <c r="F119" s="215" t="s">
        <v>720</v>
      </c>
      <c r="G119" s="202"/>
      <c r="H119" s="202"/>
      <c r="I119" s="205"/>
      <c r="J119" s="216">
        <f>BK119</f>
        <v>0</v>
      </c>
      <c r="K119" s="202"/>
      <c r="L119" s="207"/>
      <c r="M119" s="208"/>
      <c r="N119" s="209"/>
      <c r="O119" s="209"/>
      <c r="P119" s="210">
        <v>0</v>
      </c>
      <c r="Q119" s="209"/>
      <c r="R119" s="210">
        <v>0</v>
      </c>
      <c r="S119" s="209"/>
      <c r="T119" s="211">
        <v>0</v>
      </c>
      <c r="AR119" s="212" t="s">
        <v>101</v>
      </c>
      <c r="AT119" s="213" t="s">
        <v>71</v>
      </c>
      <c r="AU119" s="213" t="s">
        <v>79</v>
      </c>
      <c r="AY119" s="212" t="s">
        <v>236</v>
      </c>
      <c r="BK119" s="214">
        <v>0</v>
      </c>
    </row>
    <row r="120" s="11" customFormat="1" ht="22.8" customHeight="1">
      <c r="B120" s="201"/>
      <c r="C120" s="202"/>
      <c r="D120" s="203" t="s">
        <v>71</v>
      </c>
      <c r="E120" s="215" t="s">
        <v>721</v>
      </c>
      <c r="F120" s="215" t="s">
        <v>722</v>
      </c>
      <c r="G120" s="202"/>
      <c r="H120" s="202"/>
      <c r="I120" s="205"/>
      <c r="J120" s="216">
        <f>BK120</f>
        <v>0</v>
      </c>
      <c r="K120" s="202"/>
      <c r="L120" s="207"/>
      <c r="M120" s="208"/>
      <c r="N120" s="209"/>
      <c r="O120" s="209"/>
      <c r="P120" s="210">
        <f>SUM(P121:P163)</f>
        <v>0</v>
      </c>
      <c r="Q120" s="209"/>
      <c r="R120" s="210">
        <f>SUM(R121:R163)</f>
        <v>8.5074183999999988</v>
      </c>
      <c r="S120" s="209"/>
      <c r="T120" s="211">
        <f>SUM(T121:T163)</f>
        <v>12.597</v>
      </c>
      <c r="AR120" s="212" t="s">
        <v>101</v>
      </c>
      <c r="AT120" s="213" t="s">
        <v>71</v>
      </c>
      <c r="AU120" s="213" t="s">
        <v>79</v>
      </c>
      <c r="AY120" s="212" t="s">
        <v>236</v>
      </c>
      <c r="BK120" s="214">
        <f>SUM(BK121:BK163)</f>
        <v>0</v>
      </c>
    </row>
    <row r="121" s="1" customFormat="1" ht="16.5" customHeight="1">
      <c r="B121" s="39"/>
      <c r="C121" s="217" t="s">
        <v>79</v>
      </c>
      <c r="D121" s="217" t="s">
        <v>238</v>
      </c>
      <c r="E121" s="218" t="s">
        <v>723</v>
      </c>
      <c r="F121" s="219" t="s">
        <v>724</v>
      </c>
      <c r="G121" s="220" t="s">
        <v>725</v>
      </c>
      <c r="H121" s="221">
        <v>0.11799999999999999</v>
      </c>
      <c r="I121" s="222"/>
      <c r="J121" s="223">
        <f>ROUND(I121*H121,2)</f>
        <v>0</v>
      </c>
      <c r="K121" s="219" t="s">
        <v>686</v>
      </c>
      <c r="L121" s="44"/>
      <c r="M121" s="224" t="s">
        <v>19</v>
      </c>
      <c r="N121" s="225" t="s">
        <v>43</v>
      </c>
      <c r="O121" s="80"/>
      <c r="P121" s="226">
        <f>O121*H121</f>
        <v>0</v>
      </c>
      <c r="Q121" s="226">
        <v>0.0088000000000000005</v>
      </c>
      <c r="R121" s="226">
        <f>Q121*H121</f>
        <v>0.0010384000000000001</v>
      </c>
      <c r="S121" s="226">
        <v>0</v>
      </c>
      <c r="T121" s="227">
        <f>S121*H121</f>
        <v>0</v>
      </c>
      <c r="AR121" s="18" t="s">
        <v>687</v>
      </c>
      <c r="AT121" s="18" t="s">
        <v>238</v>
      </c>
      <c r="AU121" s="18" t="s">
        <v>81</v>
      </c>
      <c r="AY121" s="18" t="s">
        <v>236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79</v>
      </c>
      <c r="BK121" s="228">
        <f>ROUND(I121*H121,2)</f>
        <v>0</v>
      </c>
      <c r="BL121" s="18" t="s">
        <v>687</v>
      </c>
      <c r="BM121" s="18" t="s">
        <v>893</v>
      </c>
    </row>
    <row r="122" s="1" customFormat="1">
      <c r="B122" s="39"/>
      <c r="C122" s="40"/>
      <c r="D122" s="229" t="s">
        <v>245</v>
      </c>
      <c r="E122" s="40"/>
      <c r="F122" s="230" t="s">
        <v>727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245</v>
      </c>
      <c r="AU122" s="18" t="s">
        <v>81</v>
      </c>
    </row>
    <row r="123" s="1" customFormat="1" ht="16.5" customHeight="1">
      <c r="B123" s="39"/>
      <c r="C123" s="217" t="s">
        <v>101</v>
      </c>
      <c r="D123" s="217" t="s">
        <v>238</v>
      </c>
      <c r="E123" s="218" t="s">
        <v>728</v>
      </c>
      <c r="F123" s="219" t="s">
        <v>729</v>
      </c>
      <c r="G123" s="220" t="s">
        <v>276</v>
      </c>
      <c r="H123" s="221">
        <v>1</v>
      </c>
      <c r="I123" s="222"/>
      <c r="J123" s="223">
        <f>ROUND(I123*H123,2)</f>
        <v>0</v>
      </c>
      <c r="K123" s="219" t="s">
        <v>686</v>
      </c>
      <c r="L123" s="44"/>
      <c r="M123" s="224" t="s">
        <v>19</v>
      </c>
      <c r="N123" s="225" t="s">
        <v>43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687</v>
      </c>
      <c r="AT123" s="18" t="s">
        <v>238</v>
      </c>
      <c r="AU123" s="18" t="s">
        <v>81</v>
      </c>
      <c r="AY123" s="18" t="s">
        <v>236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79</v>
      </c>
      <c r="BK123" s="228">
        <f>ROUND(I123*H123,2)</f>
        <v>0</v>
      </c>
      <c r="BL123" s="18" t="s">
        <v>687</v>
      </c>
      <c r="BM123" s="18" t="s">
        <v>894</v>
      </c>
    </row>
    <row r="124" s="1" customFormat="1">
      <c r="B124" s="39"/>
      <c r="C124" s="40"/>
      <c r="D124" s="229" t="s">
        <v>245</v>
      </c>
      <c r="E124" s="40"/>
      <c r="F124" s="230" t="s">
        <v>729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245</v>
      </c>
      <c r="AU124" s="18" t="s">
        <v>81</v>
      </c>
    </row>
    <row r="125" s="1" customFormat="1" ht="16.5" customHeight="1">
      <c r="B125" s="39"/>
      <c r="C125" s="217" t="s">
        <v>81</v>
      </c>
      <c r="D125" s="217" t="s">
        <v>238</v>
      </c>
      <c r="E125" s="218" t="s">
        <v>731</v>
      </c>
      <c r="F125" s="219" t="s">
        <v>732</v>
      </c>
      <c r="G125" s="220" t="s">
        <v>276</v>
      </c>
      <c r="H125" s="221">
        <v>1</v>
      </c>
      <c r="I125" s="222"/>
      <c r="J125" s="223">
        <f>ROUND(I125*H125,2)</f>
        <v>0</v>
      </c>
      <c r="K125" s="219" t="s">
        <v>686</v>
      </c>
      <c r="L125" s="44"/>
      <c r="M125" s="224" t="s">
        <v>19</v>
      </c>
      <c r="N125" s="225" t="s">
        <v>43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687</v>
      </c>
      <c r="AT125" s="18" t="s">
        <v>238</v>
      </c>
      <c r="AU125" s="18" t="s">
        <v>81</v>
      </c>
      <c r="AY125" s="18" t="s">
        <v>236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79</v>
      </c>
      <c r="BK125" s="228">
        <f>ROUND(I125*H125,2)</f>
        <v>0</v>
      </c>
      <c r="BL125" s="18" t="s">
        <v>687</v>
      </c>
      <c r="BM125" s="18" t="s">
        <v>895</v>
      </c>
    </row>
    <row r="126" s="1" customFormat="1">
      <c r="B126" s="39"/>
      <c r="C126" s="40"/>
      <c r="D126" s="229" t="s">
        <v>245</v>
      </c>
      <c r="E126" s="40"/>
      <c r="F126" s="230" t="s">
        <v>732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245</v>
      </c>
      <c r="AU126" s="18" t="s">
        <v>81</v>
      </c>
    </row>
    <row r="127" s="1" customFormat="1" ht="16.5" customHeight="1">
      <c r="B127" s="39"/>
      <c r="C127" s="217" t="s">
        <v>243</v>
      </c>
      <c r="D127" s="217" t="s">
        <v>238</v>
      </c>
      <c r="E127" s="218" t="s">
        <v>734</v>
      </c>
      <c r="F127" s="219" t="s">
        <v>735</v>
      </c>
      <c r="G127" s="220" t="s">
        <v>318</v>
      </c>
      <c r="H127" s="221">
        <v>80</v>
      </c>
      <c r="I127" s="222"/>
      <c r="J127" s="223">
        <f>ROUND(I127*H127,2)</f>
        <v>0</v>
      </c>
      <c r="K127" s="219" t="s">
        <v>686</v>
      </c>
      <c r="L127" s="44"/>
      <c r="M127" s="224" t="s">
        <v>19</v>
      </c>
      <c r="N127" s="225" t="s">
        <v>43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687</v>
      </c>
      <c r="AT127" s="18" t="s">
        <v>238</v>
      </c>
      <c r="AU127" s="18" t="s">
        <v>81</v>
      </c>
      <c r="AY127" s="18" t="s">
        <v>236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79</v>
      </c>
      <c r="BK127" s="228">
        <f>ROUND(I127*H127,2)</f>
        <v>0</v>
      </c>
      <c r="BL127" s="18" t="s">
        <v>687</v>
      </c>
      <c r="BM127" s="18" t="s">
        <v>896</v>
      </c>
    </row>
    <row r="128" s="1" customFormat="1">
      <c r="B128" s="39"/>
      <c r="C128" s="40"/>
      <c r="D128" s="229" t="s">
        <v>245</v>
      </c>
      <c r="E128" s="40"/>
      <c r="F128" s="230" t="s">
        <v>737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245</v>
      </c>
      <c r="AU128" s="18" t="s">
        <v>81</v>
      </c>
    </row>
    <row r="129" s="1" customFormat="1" ht="16.5" customHeight="1">
      <c r="B129" s="39"/>
      <c r="C129" s="217" t="s">
        <v>575</v>
      </c>
      <c r="D129" s="217" t="s">
        <v>238</v>
      </c>
      <c r="E129" s="218" t="s">
        <v>738</v>
      </c>
      <c r="F129" s="219" t="s">
        <v>739</v>
      </c>
      <c r="G129" s="220" t="s">
        <v>318</v>
      </c>
      <c r="H129" s="221">
        <v>16</v>
      </c>
      <c r="I129" s="222"/>
      <c r="J129" s="223">
        <f>ROUND(I129*H129,2)</f>
        <v>0</v>
      </c>
      <c r="K129" s="219" t="s">
        <v>686</v>
      </c>
      <c r="L129" s="44"/>
      <c r="M129" s="224" t="s">
        <v>19</v>
      </c>
      <c r="N129" s="225" t="s">
        <v>43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687</v>
      </c>
      <c r="AT129" s="18" t="s">
        <v>238</v>
      </c>
      <c r="AU129" s="18" t="s">
        <v>81</v>
      </c>
      <c r="AY129" s="18" t="s">
        <v>236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79</v>
      </c>
      <c r="BK129" s="228">
        <f>ROUND(I129*H129,2)</f>
        <v>0</v>
      </c>
      <c r="BL129" s="18" t="s">
        <v>687</v>
      </c>
      <c r="BM129" s="18" t="s">
        <v>897</v>
      </c>
    </row>
    <row r="130" s="1" customFormat="1">
      <c r="B130" s="39"/>
      <c r="C130" s="40"/>
      <c r="D130" s="229" t="s">
        <v>245</v>
      </c>
      <c r="E130" s="40"/>
      <c r="F130" s="230" t="s">
        <v>741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245</v>
      </c>
      <c r="AU130" s="18" t="s">
        <v>81</v>
      </c>
    </row>
    <row r="131" s="1" customFormat="1" ht="16.5" customHeight="1">
      <c r="B131" s="39"/>
      <c r="C131" s="217" t="s">
        <v>8</v>
      </c>
      <c r="D131" s="217" t="s">
        <v>238</v>
      </c>
      <c r="E131" s="218" t="s">
        <v>742</v>
      </c>
      <c r="F131" s="219" t="s">
        <v>743</v>
      </c>
      <c r="G131" s="220" t="s">
        <v>276</v>
      </c>
      <c r="H131" s="221">
        <v>1</v>
      </c>
      <c r="I131" s="222"/>
      <c r="J131" s="223">
        <f>ROUND(I131*H131,2)</f>
        <v>0</v>
      </c>
      <c r="K131" s="219" t="s">
        <v>686</v>
      </c>
      <c r="L131" s="44"/>
      <c r="M131" s="224" t="s">
        <v>19</v>
      </c>
      <c r="N131" s="225" t="s">
        <v>43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687</v>
      </c>
      <c r="AT131" s="18" t="s">
        <v>238</v>
      </c>
      <c r="AU131" s="18" t="s">
        <v>81</v>
      </c>
      <c r="AY131" s="18" t="s">
        <v>236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79</v>
      </c>
      <c r="BK131" s="228">
        <f>ROUND(I131*H131,2)</f>
        <v>0</v>
      </c>
      <c r="BL131" s="18" t="s">
        <v>687</v>
      </c>
      <c r="BM131" s="18" t="s">
        <v>898</v>
      </c>
    </row>
    <row r="132" s="1" customFormat="1">
      <c r="B132" s="39"/>
      <c r="C132" s="40"/>
      <c r="D132" s="229" t="s">
        <v>245</v>
      </c>
      <c r="E132" s="40"/>
      <c r="F132" s="230" t="s">
        <v>745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245</v>
      </c>
      <c r="AU132" s="18" t="s">
        <v>81</v>
      </c>
    </row>
    <row r="133" s="1" customFormat="1" ht="16.5" customHeight="1">
      <c r="B133" s="39"/>
      <c r="C133" s="217" t="s">
        <v>292</v>
      </c>
      <c r="D133" s="217" t="s">
        <v>238</v>
      </c>
      <c r="E133" s="218" t="s">
        <v>746</v>
      </c>
      <c r="F133" s="219" t="s">
        <v>747</v>
      </c>
      <c r="G133" s="220" t="s">
        <v>318</v>
      </c>
      <c r="H133" s="221">
        <v>66</v>
      </c>
      <c r="I133" s="222"/>
      <c r="J133" s="223">
        <f>ROUND(I133*H133,2)</f>
        <v>0</v>
      </c>
      <c r="K133" s="219" t="s">
        <v>686</v>
      </c>
      <c r="L133" s="44"/>
      <c r="M133" s="224" t="s">
        <v>19</v>
      </c>
      <c r="N133" s="225" t="s">
        <v>43</v>
      </c>
      <c r="O133" s="80"/>
      <c r="P133" s="226">
        <f>O133*H133</f>
        <v>0</v>
      </c>
      <c r="Q133" s="226">
        <v>0.040000000000000001</v>
      </c>
      <c r="R133" s="226">
        <f>Q133*H133</f>
        <v>2.6400000000000001</v>
      </c>
      <c r="S133" s="226">
        <v>0.092999999999999999</v>
      </c>
      <c r="T133" s="227">
        <f>S133*H133</f>
        <v>6.1379999999999999</v>
      </c>
      <c r="AR133" s="18" t="s">
        <v>687</v>
      </c>
      <c r="AT133" s="18" t="s">
        <v>238</v>
      </c>
      <c r="AU133" s="18" t="s">
        <v>81</v>
      </c>
      <c r="AY133" s="18" t="s">
        <v>236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79</v>
      </c>
      <c r="BK133" s="228">
        <f>ROUND(I133*H133,2)</f>
        <v>0</v>
      </c>
      <c r="BL133" s="18" t="s">
        <v>687</v>
      </c>
      <c r="BM133" s="18" t="s">
        <v>899</v>
      </c>
    </row>
    <row r="134" s="1" customFormat="1">
      <c r="B134" s="39"/>
      <c r="C134" s="40"/>
      <c r="D134" s="229" t="s">
        <v>245</v>
      </c>
      <c r="E134" s="40"/>
      <c r="F134" s="230" t="s">
        <v>749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245</v>
      </c>
      <c r="AU134" s="18" t="s">
        <v>81</v>
      </c>
    </row>
    <row r="135" s="1" customFormat="1" ht="16.5" customHeight="1">
      <c r="B135" s="39"/>
      <c r="C135" s="260" t="s">
        <v>300</v>
      </c>
      <c r="D135" s="260" t="s">
        <v>680</v>
      </c>
      <c r="E135" s="261" t="s">
        <v>750</v>
      </c>
      <c r="F135" s="262" t="s">
        <v>751</v>
      </c>
      <c r="G135" s="263" t="s">
        <v>692</v>
      </c>
      <c r="H135" s="264">
        <v>66</v>
      </c>
      <c r="I135" s="265"/>
      <c r="J135" s="266">
        <f>ROUND(I135*H135,2)</f>
        <v>0</v>
      </c>
      <c r="K135" s="262" t="s">
        <v>686</v>
      </c>
      <c r="L135" s="267"/>
      <c r="M135" s="268" t="s">
        <v>19</v>
      </c>
      <c r="N135" s="269" t="s">
        <v>43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693</v>
      </c>
      <c r="AT135" s="18" t="s">
        <v>680</v>
      </c>
      <c r="AU135" s="18" t="s">
        <v>81</v>
      </c>
      <c r="AY135" s="18" t="s">
        <v>236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79</v>
      </c>
      <c r="BK135" s="228">
        <f>ROUND(I135*H135,2)</f>
        <v>0</v>
      </c>
      <c r="BL135" s="18" t="s">
        <v>693</v>
      </c>
      <c r="BM135" s="18" t="s">
        <v>900</v>
      </c>
    </row>
    <row r="136" s="1" customFormat="1">
      <c r="B136" s="39"/>
      <c r="C136" s="40"/>
      <c r="D136" s="229" t="s">
        <v>245</v>
      </c>
      <c r="E136" s="40"/>
      <c r="F136" s="230" t="s">
        <v>751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245</v>
      </c>
      <c r="AU136" s="18" t="s">
        <v>81</v>
      </c>
    </row>
    <row r="137" s="1" customFormat="1" ht="16.5" customHeight="1">
      <c r="B137" s="39"/>
      <c r="C137" s="217" t="s">
        <v>544</v>
      </c>
      <c r="D137" s="217" t="s">
        <v>238</v>
      </c>
      <c r="E137" s="218" t="s">
        <v>760</v>
      </c>
      <c r="F137" s="219" t="s">
        <v>761</v>
      </c>
      <c r="G137" s="220" t="s">
        <v>318</v>
      </c>
      <c r="H137" s="221">
        <v>85</v>
      </c>
      <c r="I137" s="222"/>
      <c r="J137" s="223">
        <f>ROUND(I137*H137,2)</f>
        <v>0</v>
      </c>
      <c r="K137" s="219" t="s">
        <v>686</v>
      </c>
      <c r="L137" s="44"/>
      <c r="M137" s="224" t="s">
        <v>19</v>
      </c>
      <c r="N137" s="225" t="s">
        <v>43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0.023</v>
      </c>
      <c r="T137" s="227">
        <f>S137*H137</f>
        <v>1.9550000000000001</v>
      </c>
      <c r="AR137" s="18" t="s">
        <v>687</v>
      </c>
      <c r="AT137" s="18" t="s">
        <v>238</v>
      </c>
      <c r="AU137" s="18" t="s">
        <v>81</v>
      </c>
      <c r="AY137" s="18" t="s">
        <v>236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79</v>
      </c>
      <c r="BK137" s="228">
        <f>ROUND(I137*H137,2)</f>
        <v>0</v>
      </c>
      <c r="BL137" s="18" t="s">
        <v>687</v>
      </c>
      <c r="BM137" s="18" t="s">
        <v>901</v>
      </c>
    </row>
    <row r="138" s="1" customFormat="1">
      <c r="B138" s="39"/>
      <c r="C138" s="40"/>
      <c r="D138" s="229" t="s">
        <v>245</v>
      </c>
      <c r="E138" s="40"/>
      <c r="F138" s="230" t="s">
        <v>763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245</v>
      </c>
      <c r="AU138" s="18" t="s">
        <v>81</v>
      </c>
    </row>
    <row r="139" s="1" customFormat="1" ht="16.5" customHeight="1">
      <c r="B139" s="39"/>
      <c r="C139" s="260" t="s">
        <v>310</v>
      </c>
      <c r="D139" s="260" t="s">
        <v>680</v>
      </c>
      <c r="E139" s="261" t="s">
        <v>775</v>
      </c>
      <c r="F139" s="262" t="s">
        <v>765</v>
      </c>
      <c r="G139" s="263" t="s">
        <v>318</v>
      </c>
      <c r="H139" s="264">
        <v>85</v>
      </c>
      <c r="I139" s="265"/>
      <c r="J139" s="266">
        <f>ROUND(I139*H139,2)</f>
        <v>0</v>
      </c>
      <c r="K139" s="262" t="s">
        <v>686</v>
      </c>
      <c r="L139" s="267"/>
      <c r="M139" s="268" t="s">
        <v>19</v>
      </c>
      <c r="N139" s="269" t="s">
        <v>43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693</v>
      </c>
      <c r="AT139" s="18" t="s">
        <v>680</v>
      </c>
      <c r="AU139" s="18" t="s">
        <v>81</v>
      </c>
      <c r="AY139" s="18" t="s">
        <v>236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79</v>
      </c>
      <c r="BK139" s="228">
        <f>ROUND(I139*H139,2)</f>
        <v>0</v>
      </c>
      <c r="BL139" s="18" t="s">
        <v>693</v>
      </c>
      <c r="BM139" s="18" t="s">
        <v>902</v>
      </c>
    </row>
    <row r="140" s="1" customFormat="1">
      <c r="B140" s="39"/>
      <c r="C140" s="40"/>
      <c r="D140" s="229" t="s">
        <v>245</v>
      </c>
      <c r="E140" s="40"/>
      <c r="F140" s="230" t="s">
        <v>765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245</v>
      </c>
      <c r="AU140" s="18" t="s">
        <v>81</v>
      </c>
    </row>
    <row r="141" s="1" customFormat="1" ht="16.5" customHeight="1">
      <c r="B141" s="39"/>
      <c r="C141" s="217" t="s">
        <v>550</v>
      </c>
      <c r="D141" s="217" t="s">
        <v>238</v>
      </c>
      <c r="E141" s="218" t="s">
        <v>753</v>
      </c>
      <c r="F141" s="219" t="s">
        <v>754</v>
      </c>
      <c r="G141" s="220" t="s">
        <v>318</v>
      </c>
      <c r="H141" s="221">
        <v>32</v>
      </c>
      <c r="I141" s="222"/>
      <c r="J141" s="223">
        <f>ROUND(I141*H141,2)</f>
        <v>0</v>
      </c>
      <c r="K141" s="219" t="s">
        <v>686</v>
      </c>
      <c r="L141" s="44"/>
      <c r="M141" s="224" t="s">
        <v>19</v>
      </c>
      <c r="N141" s="225" t="s">
        <v>43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0.040000000000000001</v>
      </c>
      <c r="T141" s="227">
        <f>S141*H141</f>
        <v>1.28</v>
      </c>
      <c r="AR141" s="18" t="s">
        <v>687</v>
      </c>
      <c r="AT141" s="18" t="s">
        <v>238</v>
      </c>
      <c r="AU141" s="18" t="s">
        <v>81</v>
      </c>
      <c r="AY141" s="18" t="s">
        <v>236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79</v>
      </c>
      <c r="BK141" s="228">
        <f>ROUND(I141*H141,2)</f>
        <v>0</v>
      </c>
      <c r="BL141" s="18" t="s">
        <v>687</v>
      </c>
      <c r="BM141" s="18" t="s">
        <v>903</v>
      </c>
    </row>
    <row r="142" s="1" customFormat="1">
      <c r="B142" s="39"/>
      <c r="C142" s="40"/>
      <c r="D142" s="229" t="s">
        <v>245</v>
      </c>
      <c r="E142" s="40"/>
      <c r="F142" s="230" t="s">
        <v>756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245</v>
      </c>
      <c r="AU142" s="18" t="s">
        <v>81</v>
      </c>
    </row>
    <row r="143" s="1" customFormat="1" ht="16.5" customHeight="1">
      <c r="B143" s="39"/>
      <c r="C143" s="260" t="s">
        <v>324</v>
      </c>
      <c r="D143" s="260" t="s">
        <v>680</v>
      </c>
      <c r="E143" s="261" t="s">
        <v>757</v>
      </c>
      <c r="F143" s="262" t="s">
        <v>758</v>
      </c>
      <c r="G143" s="263" t="s">
        <v>318</v>
      </c>
      <c r="H143" s="264">
        <v>32</v>
      </c>
      <c r="I143" s="265"/>
      <c r="J143" s="266">
        <f>ROUND(I143*H143,2)</f>
        <v>0</v>
      </c>
      <c r="K143" s="262" t="s">
        <v>686</v>
      </c>
      <c r="L143" s="267"/>
      <c r="M143" s="268" t="s">
        <v>19</v>
      </c>
      <c r="N143" s="269" t="s">
        <v>43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693</v>
      </c>
      <c r="AT143" s="18" t="s">
        <v>680</v>
      </c>
      <c r="AU143" s="18" t="s">
        <v>81</v>
      </c>
      <c r="AY143" s="18" t="s">
        <v>236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79</v>
      </c>
      <c r="BK143" s="228">
        <f>ROUND(I143*H143,2)</f>
        <v>0</v>
      </c>
      <c r="BL143" s="18" t="s">
        <v>693</v>
      </c>
      <c r="BM143" s="18" t="s">
        <v>904</v>
      </c>
    </row>
    <row r="144" s="1" customFormat="1">
      <c r="B144" s="39"/>
      <c r="C144" s="40"/>
      <c r="D144" s="229" t="s">
        <v>245</v>
      </c>
      <c r="E144" s="40"/>
      <c r="F144" s="230" t="s">
        <v>758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245</v>
      </c>
      <c r="AU144" s="18" t="s">
        <v>81</v>
      </c>
    </row>
    <row r="145" s="1" customFormat="1" ht="16.5" customHeight="1">
      <c r="B145" s="39"/>
      <c r="C145" s="260" t="s">
        <v>510</v>
      </c>
      <c r="D145" s="260" t="s">
        <v>680</v>
      </c>
      <c r="E145" s="261" t="s">
        <v>767</v>
      </c>
      <c r="F145" s="262" t="s">
        <v>768</v>
      </c>
      <c r="G145" s="263" t="s">
        <v>692</v>
      </c>
      <c r="H145" s="264">
        <v>7</v>
      </c>
      <c r="I145" s="265"/>
      <c r="J145" s="266">
        <f>ROUND(I145*H145,2)</f>
        <v>0</v>
      </c>
      <c r="K145" s="262" t="s">
        <v>686</v>
      </c>
      <c r="L145" s="267"/>
      <c r="M145" s="268" t="s">
        <v>19</v>
      </c>
      <c r="N145" s="269" t="s">
        <v>43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693</v>
      </c>
      <c r="AT145" s="18" t="s">
        <v>680</v>
      </c>
      <c r="AU145" s="18" t="s">
        <v>81</v>
      </c>
      <c r="AY145" s="18" t="s">
        <v>236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79</v>
      </c>
      <c r="BK145" s="228">
        <f>ROUND(I145*H145,2)</f>
        <v>0</v>
      </c>
      <c r="BL145" s="18" t="s">
        <v>693</v>
      </c>
      <c r="BM145" s="18" t="s">
        <v>905</v>
      </c>
    </row>
    <row r="146" s="1" customFormat="1">
      <c r="B146" s="39"/>
      <c r="C146" s="40"/>
      <c r="D146" s="229" t="s">
        <v>245</v>
      </c>
      <c r="E146" s="40"/>
      <c r="F146" s="230" t="s">
        <v>768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245</v>
      </c>
      <c r="AU146" s="18" t="s">
        <v>81</v>
      </c>
    </row>
    <row r="147" s="1" customFormat="1" ht="16.5" customHeight="1">
      <c r="B147" s="39"/>
      <c r="C147" s="217" t="s">
        <v>556</v>
      </c>
      <c r="D147" s="217" t="s">
        <v>238</v>
      </c>
      <c r="E147" s="218" t="s">
        <v>906</v>
      </c>
      <c r="F147" s="219" t="s">
        <v>907</v>
      </c>
      <c r="G147" s="220" t="s">
        <v>318</v>
      </c>
      <c r="H147" s="221">
        <v>26</v>
      </c>
      <c r="I147" s="222"/>
      <c r="J147" s="223">
        <f>ROUND(I147*H147,2)</f>
        <v>0</v>
      </c>
      <c r="K147" s="219" t="s">
        <v>686</v>
      </c>
      <c r="L147" s="44"/>
      <c r="M147" s="224" t="s">
        <v>19</v>
      </c>
      <c r="N147" s="225" t="s">
        <v>43</v>
      </c>
      <c r="O147" s="80"/>
      <c r="P147" s="226">
        <f>O147*H147</f>
        <v>0</v>
      </c>
      <c r="Q147" s="226">
        <v>0.22563</v>
      </c>
      <c r="R147" s="226">
        <f>Q147*H147</f>
        <v>5.8663799999999995</v>
      </c>
      <c r="S147" s="226">
        <v>0.124</v>
      </c>
      <c r="T147" s="227">
        <f>S147*H147</f>
        <v>3.2240000000000002</v>
      </c>
      <c r="AR147" s="18" t="s">
        <v>687</v>
      </c>
      <c r="AT147" s="18" t="s">
        <v>238</v>
      </c>
      <c r="AU147" s="18" t="s">
        <v>81</v>
      </c>
      <c r="AY147" s="18" t="s">
        <v>236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79</v>
      </c>
      <c r="BK147" s="228">
        <f>ROUND(I147*H147,2)</f>
        <v>0</v>
      </c>
      <c r="BL147" s="18" t="s">
        <v>687</v>
      </c>
      <c r="BM147" s="18" t="s">
        <v>908</v>
      </c>
    </row>
    <row r="148" s="1" customFormat="1">
      <c r="B148" s="39"/>
      <c r="C148" s="40"/>
      <c r="D148" s="229" t="s">
        <v>245</v>
      </c>
      <c r="E148" s="40"/>
      <c r="F148" s="230" t="s">
        <v>909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245</v>
      </c>
      <c r="AU148" s="18" t="s">
        <v>81</v>
      </c>
    </row>
    <row r="149" s="1" customFormat="1" ht="16.5" customHeight="1">
      <c r="B149" s="39"/>
      <c r="C149" s="260" t="s">
        <v>538</v>
      </c>
      <c r="D149" s="260" t="s">
        <v>680</v>
      </c>
      <c r="E149" s="261" t="s">
        <v>775</v>
      </c>
      <c r="F149" s="262" t="s">
        <v>765</v>
      </c>
      <c r="G149" s="263" t="s">
        <v>318</v>
      </c>
      <c r="H149" s="264">
        <v>26</v>
      </c>
      <c r="I149" s="265"/>
      <c r="J149" s="266">
        <f>ROUND(I149*H149,2)</f>
        <v>0</v>
      </c>
      <c r="K149" s="262" t="s">
        <v>686</v>
      </c>
      <c r="L149" s="267"/>
      <c r="M149" s="268" t="s">
        <v>19</v>
      </c>
      <c r="N149" s="269" t="s">
        <v>43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AR149" s="18" t="s">
        <v>693</v>
      </c>
      <c r="AT149" s="18" t="s">
        <v>680</v>
      </c>
      <c r="AU149" s="18" t="s">
        <v>81</v>
      </c>
      <c r="AY149" s="18" t="s">
        <v>236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79</v>
      </c>
      <c r="BK149" s="228">
        <f>ROUND(I149*H149,2)</f>
        <v>0</v>
      </c>
      <c r="BL149" s="18" t="s">
        <v>693</v>
      </c>
      <c r="BM149" s="18" t="s">
        <v>910</v>
      </c>
    </row>
    <row r="150" s="1" customFormat="1">
      <c r="B150" s="39"/>
      <c r="C150" s="40"/>
      <c r="D150" s="229" t="s">
        <v>245</v>
      </c>
      <c r="E150" s="40"/>
      <c r="F150" s="230" t="s">
        <v>765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245</v>
      </c>
      <c r="AU150" s="18" t="s">
        <v>81</v>
      </c>
    </row>
    <row r="151" s="1" customFormat="1" ht="16.5" customHeight="1">
      <c r="B151" s="39"/>
      <c r="C151" s="217" t="s">
        <v>286</v>
      </c>
      <c r="D151" s="217" t="s">
        <v>238</v>
      </c>
      <c r="E151" s="218" t="s">
        <v>781</v>
      </c>
      <c r="F151" s="219" t="s">
        <v>782</v>
      </c>
      <c r="G151" s="220" t="s">
        <v>318</v>
      </c>
      <c r="H151" s="221">
        <v>80</v>
      </c>
      <c r="I151" s="222"/>
      <c r="J151" s="223">
        <f>ROUND(I151*H151,2)</f>
        <v>0</v>
      </c>
      <c r="K151" s="219" t="s">
        <v>686</v>
      </c>
      <c r="L151" s="44"/>
      <c r="M151" s="224" t="s">
        <v>19</v>
      </c>
      <c r="N151" s="225" t="s">
        <v>43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687</v>
      </c>
      <c r="AT151" s="18" t="s">
        <v>238</v>
      </c>
      <c r="AU151" s="18" t="s">
        <v>81</v>
      </c>
      <c r="AY151" s="18" t="s">
        <v>236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79</v>
      </c>
      <c r="BK151" s="228">
        <f>ROUND(I151*H151,2)</f>
        <v>0</v>
      </c>
      <c r="BL151" s="18" t="s">
        <v>687</v>
      </c>
      <c r="BM151" s="18" t="s">
        <v>911</v>
      </c>
    </row>
    <row r="152" s="1" customFormat="1">
      <c r="B152" s="39"/>
      <c r="C152" s="40"/>
      <c r="D152" s="229" t="s">
        <v>245</v>
      </c>
      <c r="E152" s="40"/>
      <c r="F152" s="230" t="s">
        <v>784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245</v>
      </c>
      <c r="AU152" s="18" t="s">
        <v>81</v>
      </c>
    </row>
    <row r="153" s="1" customFormat="1" ht="16.5" customHeight="1">
      <c r="B153" s="39"/>
      <c r="C153" s="217" t="s">
        <v>569</v>
      </c>
      <c r="D153" s="217" t="s">
        <v>238</v>
      </c>
      <c r="E153" s="218" t="s">
        <v>785</v>
      </c>
      <c r="F153" s="219" t="s">
        <v>786</v>
      </c>
      <c r="G153" s="220" t="s">
        <v>318</v>
      </c>
      <c r="H153" s="221">
        <v>16</v>
      </c>
      <c r="I153" s="222"/>
      <c r="J153" s="223">
        <f>ROUND(I153*H153,2)</f>
        <v>0</v>
      </c>
      <c r="K153" s="219" t="s">
        <v>686</v>
      </c>
      <c r="L153" s="44"/>
      <c r="M153" s="224" t="s">
        <v>19</v>
      </c>
      <c r="N153" s="225" t="s">
        <v>43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687</v>
      </c>
      <c r="AT153" s="18" t="s">
        <v>238</v>
      </c>
      <c r="AU153" s="18" t="s">
        <v>81</v>
      </c>
      <c r="AY153" s="18" t="s">
        <v>236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79</v>
      </c>
      <c r="BK153" s="228">
        <f>ROUND(I153*H153,2)</f>
        <v>0</v>
      </c>
      <c r="BL153" s="18" t="s">
        <v>687</v>
      </c>
      <c r="BM153" s="18" t="s">
        <v>912</v>
      </c>
    </row>
    <row r="154" s="1" customFormat="1">
      <c r="B154" s="39"/>
      <c r="C154" s="40"/>
      <c r="D154" s="229" t="s">
        <v>245</v>
      </c>
      <c r="E154" s="40"/>
      <c r="F154" s="230" t="s">
        <v>788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245</v>
      </c>
      <c r="AU154" s="18" t="s">
        <v>81</v>
      </c>
    </row>
    <row r="155" s="1" customFormat="1" ht="16.5" customHeight="1">
      <c r="B155" s="39"/>
      <c r="C155" s="217" t="s">
        <v>412</v>
      </c>
      <c r="D155" s="217" t="s">
        <v>238</v>
      </c>
      <c r="E155" s="218" t="s">
        <v>789</v>
      </c>
      <c r="F155" s="219" t="s">
        <v>790</v>
      </c>
      <c r="G155" s="220" t="s">
        <v>241</v>
      </c>
      <c r="H155" s="221">
        <v>1.2</v>
      </c>
      <c r="I155" s="222"/>
      <c r="J155" s="223">
        <f>ROUND(I155*H155,2)</f>
        <v>0</v>
      </c>
      <c r="K155" s="219" t="s">
        <v>686</v>
      </c>
      <c r="L155" s="44"/>
      <c r="M155" s="224" t="s">
        <v>19</v>
      </c>
      <c r="N155" s="225" t="s">
        <v>43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687</v>
      </c>
      <c r="AT155" s="18" t="s">
        <v>238</v>
      </c>
      <c r="AU155" s="18" t="s">
        <v>81</v>
      </c>
      <c r="AY155" s="18" t="s">
        <v>236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79</v>
      </c>
      <c r="BK155" s="228">
        <f>ROUND(I155*H155,2)</f>
        <v>0</v>
      </c>
      <c r="BL155" s="18" t="s">
        <v>687</v>
      </c>
      <c r="BM155" s="18" t="s">
        <v>913</v>
      </c>
    </row>
    <row r="156" s="1" customFormat="1">
      <c r="B156" s="39"/>
      <c r="C156" s="40"/>
      <c r="D156" s="229" t="s">
        <v>245</v>
      </c>
      <c r="E156" s="40"/>
      <c r="F156" s="230" t="s">
        <v>792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245</v>
      </c>
      <c r="AU156" s="18" t="s">
        <v>81</v>
      </c>
    </row>
    <row r="157" s="1" customFormat="1" ht="16.5" customHeight="1">
      <c r="B157" s="39"/>
      <c r="C157" s="217" t="s">
        <v>7</v>
      </c>
      <c r="D157" s="217" t="s">
        <v>238</v>
      </c>
      <c r="E157" s="218" t="s">
        <v>793</v>
      </c>
      <c r="F157" s="219" t="s">
        <v>794</v>
      </c>
      <c r="G157" s="220" t="s">
        <v>241</v>
      </c>
      <c r="H157" s="221">
        <v>12.597</v>
      </c>
      <c r="I157" s="222"/>
      <c r="J157" s="223">
        <f>ROUND(I157*H157,2)</f>
        <v>0</v>
      </c>
      <c r="K157" s="219" t="s">
        <v>686</v>
      </c>
      <c r="L157" s="44"/>
      <c r="M157" s="224" t="s">
        <v>19</v>
      </c>
      <c r="N157" s="225" t="s">
        <v>43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687</v>
      </c>
      <c r="AT157" s="18" t="s">
        <v>238</v>
      </c>
      <c r="AU157" s="18" t="s">
        <v>81</v>
      </c>
      <c r="AY157" s="18" t="s">
        <v>236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79</v>
      </c>
      <c r="BK157" s="228">
        <f>ROUND(I157*H157,2)</f>
        <v>0</v>
      </c>
      <c r="BL157" s="18" t="s">
        <v>687</v>
      </c>
      <c r="BM157" s="18" t="s">
        <v>914</v>
      </c>
    </row>
    <row r="158" s="1" customFormat="1">
      <c r="B158" s="39"/>
      <c r="C158" s="40"/>
      <c r="D158" s="229" t="s">
        <v>245</v>
      </c>
      <c r="E158" s="40"/>
      <c r="F158" s="230" t="s">
        <v>796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245</v>
      </c>
      <c r="AU158" s="18" t="s">
        <v>81</v>
      </c>
    </row>
    <row r="159" s="1" customFormat="1" ht="16.5" customHeight="1">
      <c r="B159" s="39"/>
      <c r="C159" s="217" t="s">
        <v>445</v>
      </c>
      <c r="D159" s="217" t="s">
        <v>238</v>
      </c>
      <c r="E159" s="218" t="s">
        <v>797</v>
      </c>
      <c r="F159" s="219" t="s">
        <v>798</v>
      </c>
      <c r="G159" s="220" t="s">
        <v>241</v>
      </c>
      <c r="H159" s="221">
        <v>259.56</v>
      </c>
      <c r="I159" s="222"/>
      <c r="J159" s="223">
        <f>ROUND(I159*H159,2)</f>
        <v>0</v>
      </c>
      <c r="K159" s="219" t="s">
        <v>686</v>
      </c>
      <c r="L159" s="44"/>
      <c r="M159" s="224" t="s">
        <v>19</v>
      </c>
      <c r="N159" s="225" t="s">
        <v>43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687</v>
      </c>
      <c r="AT159" s="18" t="s">
        <v>238</v>
      </c>
      <c r="AU159" s="18" t="s">
        <v>81</v>
      </c>
      <c r="AY159" s="18" t="s">
        <v>236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79</v>
      </c>
      <c r="BK159" s="228">
        <f>ROUND(I159*H159,2)</f>
        <v>0</v>
      </c>
      <c r="BL159" s="18" t="s">
        <v>687</v>
      </c>
      <c r="BM159" s="18" t="s">
        <v>915</v>
      </c>
    </row>
    <row r="160" s="1" customFormat="1">
      <c r="B160" s="39"/>
      <c r="C160" s="40"/>
      <c r="D160" s="229" t="s">
        <v>245</v>
      </c>
      <c r="E160" s="40"/>
      <c r="F160" s="230" t="s">
        <v>800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245</v>
      </c>
      <c r="AU160" s="18" t="s">
        <v>81</v>
      </c>
    </row>
    <row r="161" s="12" customFormat="1">
      <c r="B161" s="233"/>
      <c r="C161" s="234"/>
      <c r="D161" s="229" t="s">
        <v>249</v>
      </c>
      <c r="E161" s="234"/>
      <c r="F161" s="236" t="s">
        <v>916</v>
      </c>
      <c r="G161" s="234"/>
      <c r="H161" s="237">
        <v>259.56</v>
      </c>
      <c r="I161" s="238"/>
      <c r="J161" s="234"/>
      <c r="K161" s="234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249</v>
      </c>
      <c r="AU161" s="243" t="s">
        <v>81</v>
      </c>
      <c r="AV161" s="12" t="s">
        <v>81</v>
      </c>
      <c r="AW161" s="12" t="s">
        <v>4</v>
      </c>
      <c r="AX161" s="12" t="s">
        <v>79</v>
      </c>
      <c r="AY161" s="243" t="s">
        <v>236</v>
      </c>
    </row>
    <row r="162" s="1" customFormat="1" ht="16.5" customHeight="1">
      <c r="B162" s="39"/>
      <c r="C162" s="217" t="s">
        <v>452</v>
      </c>
      <c r="D162" s="217" t="s">
        <v>238</v>
      </c>
      <c r="E162" s="218" t="s">
        <v>802</v>
      </c>
      <c r="F162" s="219" t="s">
        <v>803</v>
      </c>
      <c r="G162" s="220" t="s">
        <v>241</v>
      </c>
      <c r="H162" s="221">
        <v>12.597</v>
      </c>
      <c r="I162" s="222"/>
      <c r="J162" s="223">
        <f>ROUND(I162*H162,2)</f>
        <v>0</v>
      </c>
      <c r="K162" s="219" t="s">
        <v>686</v>
      </c>
      <c r="L162" s="44"/>
      <c r="M162" s="224" t="s">
        <v>19</v>
      </c>
      <c r="N162" s="225" t="s">
        <v>43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687</v>
      </c>
      <c r="AT162" s="18" t="s">
        <v>238</v>
      </c>
      <c r="AU162" s="18" t="s">
        <v>81</v>
      </c>
      <c r="AY162" s="18" t="s">
        <v>236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79</v>
      </c>
      <c r="BK162" s="228">
        <f>ROUND(I162*H162,2)</f>
        <v>0</v>
      </c>
      <c r="BL162" s="18" t="s">
        <v>687</v>
      </c>
      <c r="BM162" s="18" t="s">
        <v>917</v>
      </c>
    </row>
    <row r="163" s="1" customFormat="1">
      <c r="B163" s="39"/>
      <c r="C163" s="40"/>
      <c r="D163" s="229" t="s">
        <v>245</v>
      </c>
      <c r="E163" s="40"/>
      <c r="F163" s="230" t="s">
        <v>805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245</v>
      </c>
      <c r="AU163" s="18" t="s">
        <v>81</v>
      </c>
    </row>
    <row r="164" s="11" customFormat="1" ht="25.92" customHeight="1">
      <c r="B164" s="201"/>
      <c r="C164" s="202"/>
      <c r="D164" s="203" t="s">
        <v>71</v>
      </c>
      <c r="E164" s="204" t="s">
        <v>806</v>
      </c>
      <c r="F164" s="204" t="s">
        <v>107</v>
      </c>
      <c r="G164" s="202"/>
      <c r="H164" s="202"/>
      <c r="I164" s="205"/>
      <c r="J164" s="206">
        <f>BK164</f>
        <v>0</v>
      </c>
      <c r="K164" s="202"/>
      <c r="L164" s="207"/>
      <c r="M164" s="208"/>
      <c r="N164" s="209"/>
      <c r="O164" s="209"/>
      <c r="P164" s="210">
        <f>SUM(P165:P168)</f>
        <v>0</v>
      </c>
      <c r="Q164" s="209"/>
      <c r="R164" s="210">
        <f>SUM(R165:R168)</f>
        <v>0</v>
      </c>
      <c r="S164" s="209"/>
      <c r="T164" s="211">
        <f>SUM(T165:T168)</f>
        <v>0</v>
      </c>
      <c r="AR164" s="212" t="s">
        <v>243</v>
      </c>
      <c r="AT164" s="213" t="s">
        <v>71</v>
      </c>
      <c r="AU164" s="213" t="s">
        <v>72</v>
      </c>
      <c r="AY164" s="212" t="s">
        <v>236</v>
      </c>
      <c r="BK164" s="214">
        <f>SUM(BK165:BK168)</f>
        <v>0</v>
      </c>
    </row>
    <row r="165" s="1" customFormat="1" ht="16.5" customHeight="1">
      <c r="B165" s="39"/>
      <c r="C165" s="217" t="s">
        <v>498</v>
      </c>
      <c r="D165" s="217" t="s">
        <v>238</v>
      </c>
      <c r="E165" s="218" t="s">
        <v>807</v>
      </c>
      <c r="F165" s="219" t="s">
        <v>808</v>
      </c>
      <c r="G165" s="220" t="s">
        <v>276</v>
      </c>
      <c r="H165" s="221">
        <v>0</v>
      </c>
      <c r="I165" s="222"/>
      <c r="J165" s="223">
        <f>ROUND(I165*H165,2)</f>
        <v>0</v>
      </c>
      <c r="K165" s="219" t="s">
        <v>19</v>
      </c>
      <c r="L165" s="44"/>
      <c r="M165" s="224" t="s">
        <v>19</v>
      </c>
      <c r="N165" s="225" t="s">
        <v>43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809</v>
      </c>
      <c r="AT165" s="18" t="s">
        <v>238</v>
      </c>
      <c r="AU165" s="18" t="s">
        <v>79</v>
      </c>
      <c r="AY165" s="18" t="s">
        <v>236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79</v>
      </c>
      <c r="BK165" s="228">
        <f>ROUND(I165*H165,2)</f>
        <v>0</v>
      </c>
      <c r="BL165" s="18" t="s">
        <v>809</v>
      </c>
      <c r="BM165" s="18" t="s">
        <v>918</v>
      </c>
    </row>
    <row r="166" s="1" customFormat="1">
      <c r="B166" s="39"/>
      <c r="C166" s="40"/>
      <c r="D166" s="229" t="s">
        <v>245</v>
      </c>
      <c r="E166" s="40"/>
      <c r="F166" s="230" t="s">
        <v>811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245</v>
      </c>
      <c r="AU166" s="18" t="s">
        <v>79</v>
      </c>
    </row>
    <row r="167" s="1" customFormat="1" ht="16.5" customHeight="1">
      <c r="B167" s="39"/>
      <c r="C167" s="217" t="s">
        <v>504</v>
      </c>
      <c r="D167" s="217" t="s">
        <v>238</v>
      </c>
      <c r="E167" s="218" t="s">
        <v>812</v>
      </c>
      <c r="F167" s="219" t="s">
        <v>919</v>
      </c>
      <c r="G167" s="220" t="s">
        <v>276</v>
      </c>
      <c r="H167" s="221">
        <v>0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43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809</v>
      </c>
      <c r="AT167" s="18" t="s">
        <v>238</v>
      </c>
      <c r="AU167" s="18" t="s">
        <v>79</v>
      </c>
      <c r="AY167" s="18" t="s">
        <v>236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79</v>
      </c>
      <c r="BK167" s="228">
        <f>ROUND(I167*H167,2)</f>
        <v>0</v>
      </c>
      <c r="BL167" s="18" t="s">
        <v>809</v>
      </c>
      <c r="BM167" s="18" t="s">
        <v>920</v>
      </c>
    </row>
    <row r="168" s="1" customFormat="1">
      <c r="B168" s="39"/>
      <c r="C168" s="40"/>
      <c r="D168" s="229" t="s">
        <v>245</v>
      </c>
      <c r="E168" s="40"/>
      <c r="F168" s="230" t="s">
        <v>815</v>
      </c>
      <c r="G168" s="40"/>
      <c r="H168" s="40"/>
      <c r="I168" s="144"/>
      <c r="J168" s="40"/>
      <c r="K168" s="40"/>
      <c r="L168" s="44"/>
      <c r="M168" s="247"/>
      <c r="N168" s="248"/>
      <c r="O168" s="248"/>
      <c r="P168" s="248"/>
      <c r="Q168" s="248"/>
      <c r="R168" s="248"/>
      <c r="S168" s="248"/>
      <c r="T168" s="249"/>
      <c r="AT168" s="18" t="s">
        <v>245</v>
      </c>
      <c r="AU168" s="18" t="s">
        <v>79</v>
      </c>
    </row>
    <row r="169" s="1" customFormat="1" ht="6.96" customHeight="1">
      <c r="B169" s="58"/>
      <c r="C169" s="59"/>
      <c r="D169" s="59"/>
      <c r="E169" s="59"/>
      <c r="F169" s="59"/>
      <c r="G169" s="59"/>
      <c r="H169" s="59"/>
      <c r="I169" s="168"/>
      <c r="J169" s="59"/>
      <c r="K169" s="59"/>
      <c r="L169" s="44"/>
    </row>
  </sheetData>
  <sheetProtection sheet="1" autoFilter="0" formatColumns="0" formatRows="0" objects="1" scenarios="1" spinCount="100000" saltValue="9WDRbO6e+nQkvjX4yUa6fGMLOftC4nUnTFNDD6XZQclDeBdpkjSlia+E6QjGrOBTc27MZhEWez0I9pSS3JtovQ==" hashValue="EyPNcLs0Uupfz0KvkZyZKD4ddhUPy9W5LuftlQRG3ZjMRwA0TZ8Rf8G3wr/Zth0mCFW2fzcR5SGW/ZNKgATNbA==" algorithmName="SHA-512" password="CC35"/>
  <autoFilter ref="C95:K168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81</v>
      </c>
    </row>
    <row r="4" ht="24.96" customHeight="1">
      <c r="B4" s="21"/>
      <c r="D4" s="141" t="s">
        <v>210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Horoměřická S 071 - most, Praha 6, č. akce 999615</v>
      </c>
      <c r="F7" s="142"/>
      <c r="G7" s="142"/>
      <c r="H7" s="142"/>
      <c r="L7" s="21"/>
    </row>
    <row r="8">
      <c r="B8" s="21"/>
      <c r="D8" s="142" t="s">
        <v>211</v>
      </c>
      <c r="L8" s="21"/>
    </row>
    <row r="9" ht="16.5" customHeight="1">
      <c r="B9" s="21"/>
      <c r="E9" s="143" t="s">
        <v>670</v>
      </c>
      <c r="L9" s="21"/>
    </row>
    <row r="10" ht="12" customHeight="1">
      <c r="B10" s="21"/>
      <c r="D10" s="142" t="s">
        <v>213</v>
      </c>
      <c r="L10" s="21"/>
    </row>
    <row r="11" s="1" customFormat="1" ht="16.5" customHeight="1">
      <c r="B11" s="44"/>
      <c r="E11" s="142" t="s">
        <v>866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672</v>
      </c>
      <c r="I12" s="144"/>
      <c r="L12" s="44"/>
    </row>
    <row r="13" s="1" customFormat="1" ht="36.96" customHeight="1">
      <c r="B13" s="44"/>
      <c r="E13" s="145" t="s">
        <v>921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22</v>
      </c>
      <c r="I16" s="146" t="s">
        <v>23</v>
      </c>
      <c r="J16" s="147" t="str">
        <f>'Rekapitulace stavby'!AN8</f>
        <v>28. 1. 2019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19</v>
      </c>
      <c r="L18" s="44"/>
    </row>
    <row r="19" s="1" customFormat="1" ht="18" customHeight="1">
      <c r="B19" s="44"/>
      <c r="E19" s="18" t="s">
        <v>27</v>
      </c>
      <c r="I19" s="146" t="s">
        <v>28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29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28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31</v>
      </c>
      <c r="I24" s="146" t="s">
        <v>26</v>
      </c>
      <c r="J24" s="18" t="s">
        <v>19</v>
      </c>
      <c r="L24" s="44"/>
    </row>
    <row r="25" s="1" customFormat="1" ht="18" customHeight="1">
      <c r="B25" s="44"/>
      <c r="E25" s="18" t="s">
        <v>32</v>
      </c>
      <c r="I25" s="146" t="s">
        <v>28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34</v>
      </c>
      <c r="I27" s="146" t="s">
        <v>26</v>
      </c>
      <c r="J27" s="18" t="s">
        <v>19</v>
      </c>
      <c r="L27" s="44"/>
    </row>
    <row r="28" s="1" customFormat="1" ht="18" customHeight="1">
      <c r="B28" s="44"/>
      <c r="E28" s="18" t="s">
        <v>674</v>
      </c>
      <c r="I28" s="146" t="s">
        <v>28</v>
      </c>
      <c r="J28" s="18" t="s">
        <v>19</v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36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38</v>
      </c>
      <c r="I34" s="144"/>
      <c r="J34" s="153">
        <f>ROUND(J91,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40</v>
      </c>
      <c r="I36" s="155" t="s">
        <v>39</v>
      </c>
      <c r="J36" s="154" t="s">
        <v>41</v>
      </c>
      <c r="L36" s="44"/>
    </row>
    <row r="37" s="1" customFormat="1" ht="14.4" customHeight="1">
      <c r="B37" s="44"/>
      <c r="D37" s="142" t="s">
        <v>42</v>
      </c>
      <c r="E37" s="142" t="s">
        <v>43</v>
      </c>
      <c r="F37" s="156">
        <f>ROUND((SUM(BE91:BE99)),  2)</f>
        <v>0</v>
      </c>
      <c r="I37" s="157">
        <v>0.20999999999999999</v>
      </c>
      <c r="J37" s="156">
        <f>ROUND(((SUM(BE91:BE99))*I37),  2)</f>
        <v>0</v>
      </c>
      <c r="L37" s="44"/>
    </row>
    <row r="38" s="1" customFormat="1" ht="14.4" customHeight="1">
      <c r="B38" s="44"/>
      <c r="E38" s="142" t="s">
        <v>44</v>
      </c>
      <c r="F38" s="156">
        <f>ROUND((SUM(BF91:BF99)),  2)</f>
        <v>0</v>
      </c>
      <c r="I38" s="157">
        <v>0.14999999999999999</v>
      </c>
      <c r="J38" s="156">
        <f>ROUND(((SUM(BF91:BF99))*I38),  2)</f>
        <v>0</v>
      </c>
      <c r="L38" s="44"/>
    </row>
    <row r="39" hidden="1" s="1" customFormat="1" ht="14.4" customHeight="1">
      <c r="B39" s="44"/>
      <c r="E39" s="142" t="s">
        <v>45</v>
      </c>
      <c r="F39" s="156">
        <f>ROUND((SUM(BG91:BG99)),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46</v>
      </c>
      <c r="F40" s="156">
        <f>ROUND((SUM(BH91:BH99)),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47</v>
      </c>
      <c r="F41" s="156">
        <f>ROUND((SUM(BI91:BI99)),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48</v>
      </c>
      <c r="E43" s="160"/>
      <c r="F43" s="160"/>
      <c r="G43" s="161" t="s">
        <v>49</v>
      </c>
      <c r="H43" s="162" t="s">
        <v>50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215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Horoměřická S 071 - most, Praha 6, č. akce 999615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211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670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213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866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672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2/MAT - Materiál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>ul. Horoměřická / Pod Habrovkou</v>
      </c>
      <c r="G60" s="40"/>
      <c r="H60" s="40"/>
      <c r="I60" s="146" t="s">
        <v>23</v>
      </c>
      <c r="J60" s="68" t="str">
        <f>IF(J16="","",J16)</f>
        <v>28. 1. 2019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TSK hl.m. Prahy, a.s.</v>
      </c>
      <c r="G62" s="40"/>
      <c r="H62" s="40"/>
      <c r="I62" s="146" t="s">
        <v>31</v>
      </c>
      <c r="J62" s="37" t="str">
        <f>E25</f>
        <v>AGA Letiště, spol. s r.o.</v>
      </c>
      <c r="K62" s="40"/>
      <c r="L62" s="44"/>
    </row>
    <row r="63" s="1" customFormat="1" ht="13.65" customHeight="1">
      <c r="B63" s="39"/>
      <c r="C63" s="33" t="s">
        <v>29</v>
      </c>
      <c r="D63" s="40"/>
      <c r="E63" s="40"/>
      <c r="F63" s="28" t="str">
        <f>IF(E22="","",E22)</f>
        <v>Vyplň údaj</v>
      </c>
      <c r="G63" s="40"/>
      <c r="H63" s="40"/>
      <c r="I63" s="146" t="s">
        <v>34</v>
      </c>
      <c r="J63" s="37" t="str">
        <f>E28</f>
        <v>Ing. Martin Krupička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216</v>
      </c>
      <c r="D65" s="174"/>
      <c r="E65" s="174"/>
      <c r="F65" s="174"/>
      <c r="G65" s="174"/>
      <c r="H65" s="174"/>
      <c r="I65" s="175"/>
      <c r="J65" s="176" t="s">
        <v>217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70</v>
      </c>
      <c r="D67" s="40"/>
      <c r="E67" s="40"/>
      <c r="F67" s="40"/>
      <c r="G67" s="40"/>
      <c r="H67" s="40"/>
      <c r="I67" s="144"/>
      <c r="J67" s="98">
        <f>J91</f>
        <v>0</v>
      </c>
      <c r="K67" s="40"/>
      <c r="L67" s="44"/>
      <c r="AU67" s="18" t="s">
        <v>218</v>
      </c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221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Horoměřická S 071 - most, Praha 6, č. akce 999615</v>
      </c>
      <c r="F77" s="33"/>
      <c r="G77" s="33"/>
      <c r="H77" s="33"/>
      <c r="I77" s="144"/>
      <c r="J77" s="40"/>
      <c r="K77" s="40"/>
      <c r="L77" s="44"/>
    </row>
    <row r="78" ht="12" customHeight="1">
      <c r="B78" s="22"/>
      <c r="C78" s="33" t="s">
        <v>211</v>
      </c>
      <c r="D78" s="23"/>
      <c r="E78" s="23"/>
      <c r="F78" s="23"/>
      <c r="G78" s="23"/>
      <c r="H78" s="23"/>
      <c r="I78" s="137"/>
      <c r="J78" s="23"/>
      <c r="K78" s="23"/>
      <c r="L78" s="21"/>
    </row>
    <row r="79" ht="16.5" customHeight="1">
      <c r="B79" s="22"/>
      <c r="C79" s="23"/>
      <c r="D79" s="23"/>
      <c r="E79" s="172" t="s">
        <v>670</v>
      </c>
      <c r="F79" s="23"/>
      <c r="G79" s="23"/>
      <c r="H79" s="23"/>
      <c r="I79" s="137"/>
      <c r="J79" s="23"/>
      <c r="K79" s="23"/>
      <c r="L79" s="21"/>
    </row>
    <row r="80" ht="12" customHeight="1">
      <c r="B80" s="22"/>
      <c r="C80" s="33" t="s">
        <v>213</v>
      </c>
      <c r="D80" s="23"/>
      <c r="E80" s="23"/>
      <c r="F80" s="23"/>
      <c r="G80" s="23"/>
      <c r="H80" s="23"/>
      <c r="I80" s="137"/>
      <c r="J80" s="23"/>
      <c r="K80" s="23"/>
      <c r="L80" s="21"/>
    </row>
    <row r="81" s="1" customFormat="1" ht="16.5" customHeight="1">
      <c r="B81" s="39"/>
      <c r="C81" s="40"/>
      <c r="D81" s="40"/>
      <c r="E81" s="33" t="s">
        <v>866</v>
      </c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672</v>
      </c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6.5" customHeight="1">
      <c r="B83" s="39"/>
      <c r="C83" s="40"/>
      <c r="D83" s="40"/>
      <c r="E83" s="65" t="str">
        <f>E13</f>
        <v>2/MAT - Materiál</v>
      </c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21</v>
      </c>
      <c r="D85" s="40"/>
      <c r="E85" s="40"/>
      <c r="F85" s="28" t="str">
        <f>F16</f>
        <v>ul. Horoměřická / Pod Habrovkou</v>
      </c>
      <c r="G85" s="40"/>
      <c r="H85" s="40"/>
      <c r="I85" s="146" t="s">
        <v>23</v>
      </c>
      <c r="J85" s="68" t="str">
        <f>IF(J16="","",J16)</f>
        <v>28. 1. 2019</v>
      </c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3.65" customHeight="1">
      <c r="B87" s="39"/>
      <c r="C87" s="33" t="s">
        <v>25</v>
      </c>
      <c r="D87" s="40"/>
      <c r="E87" s="40"/>
      <c r="F87" s="28" t="str">
        <f>E19</f>
        <v>TSK hl.m. Prahy, a.s.</v>
      </c>
      <c r="G87" s="40"/>
      <c r="H87" s="40"/>
      <c r="I87" s="146" t="s">
        <v>31</v>
      </c>
      <c r="J87" s="37" t="str">
        <f>E25</f>
        <v>AGA Letiště, spol. s r.o.</v>
      </c>
      <c r="K87" s="40"/>
      <c r="L87" s="44"/>
    </row>
    <row r="88" s="1" customFormat="1" ht="13.65" customHeight="1">
      <c r="B88" s="39"/>
      <c r="C88" s="33" t="s">
        <v>29</v>
      </c>
      <c r="D88" s="40"/>
      <c r="E88" s="40"/>
      <c r="F88" s="28" t="str">
        <f>IF(E22="","",E22)</f>
        <v>Vyplň údaj</v>
      </c>
      <c r="G88" s="40"/>
      <c r="H88" s="40"/>
      <c r="I88" s="146" t="s">
        <v>34</v>
      </c>
      <c r="J88" s="37" t="str">
        <f>E28</f>
        <v>Ing. Martin Krupička</v>
      </c>
      <c r="K88" s="40"/>
      <c r="L88" s="44"/>
    </row>
    <row r="89" s="1" customFormat="1" ht="10.32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0" customFormat="1" ht="29.28" customHeight="1">
      <c r="B90" s="191"/>
      <c r="C90" s="192" t="s">
        <v>222</v>
      </c>
      <c r="D90" s="193" t="s">
        <v>57</v>
      </c>
      <c r="E90" s="193" t="s">
        <v>53</v>
      </c>
      <c r="F90" s="193" t="s">
        <v>54</v>
      </c>
      <c r="G90" s="193" t="s">
        <v>223</v>
      </c>
      <c r="H90" s="193" t="s">
        <v>224</v>
      </c>
      <c r="I90" s="194" t="s">
        <v>225</v>
      </c>
      <c r="J90" s="193" t="s">
        <v>217</v>
      </c>
      <c r="K90" s="195" t="s">
        <v>226</v>
      </c>
      <c r="L90" s="196"/>
      <c r="M90" s="88" t="s">
        <v>19</v>
      </c>
      <c r="N90" s="89" t="s">
        <v>42</v>
      </c>
      <c r="O90" s="89" t="s">
        <v>227</v>
      </c>
      <c r="P90" s="89" t="s">
        <v>228</v>
      </c>
      <c r="Q90" s="89" t="s">
        <v>229</v>
      </c>
      <c r="R90" s="89" t="s">
        <v>230</v>
      </c>
      <c r="S90" s="89" t="s">
        <v>231</v>
      </c>
      <c r="T90" s="90" t="s">
        <v>232</v>
      </c>
    </row>
    <row r="91" s="1" customFormat="1" ht="22.8" customHeight="1">
      <c r="B91" s="39"/>
      <c r="C91" s="95" t="s">
        <v>233</v>
      </c>
      <c r="D91" s="40"/>
      <c r="E91" s="40"/>
      <c r="F91" s="40"/>
      <c r="G91" s="40"/>
      <c r="H91" s="40"/>
      <c r="I91" s="144"/>
      <c r="J91" s="197">
        <f>BK91</f>
        <v>0</v>
      </c>
      <c r="K91" s="40"/>
      <c r="L91" s="44"/>
      <c r="M91" s="91"/>
      <c r="N91" s="92"/>
      <c r="O91" s="92"/>
      <c r="P91" s="198">
        <f>SUM(P92:P99)</f>
        <v>0</v>
      </c>
      <c r="Q91" s="92"/>
      <c r="R91" s="198">
        <f>SUM(R92:R99)</f>
        <v>0</v>
      </c>
      <c r="S91" s="92"/>
      <c r="T91" s="199">
        <f>SUM(T92:T99)</f>
        <v>0</v>
      </c>
      <c r="AT91" s="18" t="s">
        <v>71</v>
      </c>
      <c r="AU91" s="18" t="s">
        <v>218</v>
      </c>
      <c r="BK91" s="200">
        <f>SUM(BK92:BK99)</f>
        <v>0</v>
      </c>
    </row>
    <row r="92" s="1" customFormat="1" ht="16.5" customHeight="1">
      <c r="B92" s="39"/>
      <c r="C92" s="260" t="s">
        <v>79</v>
      </c>
      <c r="D92" s="260" t="s">
        <v>680</v>
      </c>
      <c r="E92" s="261" t="s">
        <v>817</v>
      </c>
      <c r="F92" s="262" t="s">
        <v>818</v>
      </c>
      <c r="G92" s="263" t="s">
        <v>318</v>
      </c>
      <c r="H92" s="264">
        <v>251</v>
      </c>
      <c r="I92" s="265"/>
      <c r="J92" s="266">
        <f>ROUND(I92*H92,2)</f>
        <v>0</v>
      </c>
      <c r="K92" s="262" t="s">
        <v>686</v>
      </c>
      <c r="L92" s="267"/>
      <c r="M92" s="268" t="s">
        <v>19</v>
      </c>
      <c r="N92" s="269" t="s">
        <v>43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305</v>
      </c>
      <c r="AT92" s="18" t="s">
        <v>680</v>
      </c>
      <c r="AU92" s="18" t="s">
        <v>72</v>
      </c>
      <c r="AY92" s="18" t="s">
        <v>236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79</v>
      </c>
      <c r="BK92" s="228">
        <f>ROUND(I92*H92,2)</f>
        <v>0</v>
      </c>
      <c r="BL92" s="18" t="s">
        <v>243</v>
      </c>
      <c r="BM92" s="18" t="s">
        <v>922</v>
      </c>
    </row>
    <row r="93" s="1" customFormat="1">
      <c r="B93" s="39"/>
      <c r="C93" s="40"/>
      <c r="D93" s="229" t="s">
        <v>245</v>
      </c>
      <c r="E93" s="40"/>
      <c r="F93" s="230" t="s">
        <v>820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245</v>
      </c>
      <c r="AU93" s="18" t="s">
        <v>72</v>
      </c>
    </row>
    <row r="94" s="1" customFormat="1" ht="16.5" customHeight="1">
      <c r="B94" s="39"/>
      <c r="C94" s="260" t="s">
        <v>81</v>
      </c>
      <c r="D94" s="260" t="s">
        <v>680</v>
      </c>
      <c r="E94" s="261" t="s">
        <v>828</v>
      </c>
      <c r="F94" s="262" t="s">
        <v>829</v>
      </c>
      <c r="G94" s="263" t="s">
        <v>692</v>
      </c>
      <c r="H94" s="264">
        <v>2</v>
      </c>
      <c r="I94" s="265"/>
      <c r="J94" s="266">
        <f>ROUND(I94*H94,2)</f>
        <v>0</v>
      </c>
      <c r="K94" s="262" t="s">
        <v>686</v>
      </c>
      <c r="L94" s="267"/>
      <c r="M94" s="268" t="s">
        <v>19</v>
      </c>
      <c r="N94" s="269" t="s">
        <v>43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305</v>
      </c>
      <c r="AT94" s="18" t="s">
        <v>680</v>
      </c>
      <c r="AU94" s="18" t="s">
        <v>72</v>
      </c>
      <c r="AY94" s="18" t="s">
        <v>236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79</v>
      </c>
      <c r="BK94" s="228">
        <f>ROUND(I94*H94,2)</f>
        <v>0</v>
      </c>
      <c r="BL94" s="18" t="s">
        <v>243</v>
      </c>
      <c r="BM94" s="18" t="s">
        <v>923</v>
      </c>
    </row>
    <row r="95" s="1" customFormat="1">
      <c r="B95" s="39"/>
      <c r="C95" s="40"/>
      <c r="D95" s="229" t="s">
        <v>245</v>
      </c>
      <c r="E95" s="40"/>
      <c r="F95" s="230" t="s">
        <v>829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245</v>
      </c>
      <c r="AU95" s="18" t="s">
        <v>72</v>
      </c>
    </row>
    <row r="96" s="1" customFormat="1" ht="16.5" customHeight="1">
      <c r="B96" s="39"/>
      <c r="C96" s="260" t="s">
        <v>101</v>
      </c>
      <c r="D96" s="260" t="s">
        <v>680</v>
      </c>
      <c r="E96" s="261" t="s">
        <v>831</v>
      </c>
      <c r="F96" s="262" t="s">
        <v>832</v>
      </c>
      <c r="G96" s="263" t="s">
        <v>276</v>
      </c>
      <c r="H96" s="264">
        <v>2</v>
      </c>
      <c r="I96" s="265"/>
      <c r="J96" s="266">
        <f>ROUND(I96*H96,2)</f>
        <v>0</v>
      </c>
      <c r="K96" s="262" t="s">
        <v>19</v>
      </c>
      <c r="L96" s="267"/>
      <c r="M96" s="268" t="s">
        <v>19</v>
      </c>
      <c r="N96" s="269" t="s">
        <v>43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305</v>
      </c>
      <c r="AT96" s="18" t="s">
        <v>680</v>
      </c>
      <c r="AU96" s="18" t="s">
        <v>72</v>
      </c>
      <c r="AY96" s="18" t="s">
        <v>236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79</v>
      </c>
      <c r="BK96" s="228">
        <f>ROUND(I96*H96,2)</f>
        <v>0</v>
      </c>
      <c r="BL96" s="18" t="s">
        <v>243</v>
      </c>
      <c r="BM96" s="18" t="s">
        <v>924</v>
      </c>
    </row>
    <row r="97" s="1" customFormat="1">
      <c r="B97" s="39"/>
      <c r="C97" s="40"/>
      <c r="D97" s="229" t="s">
        <v>245</v>
      </c>
      <c r="E97" s="40"/>
      <c r="F97" s="230" t="s">
        <v>832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245</v>
      </c>
      <c r="AU97" s="18" t="s">
        <v>72</v>
      </c>
    </row>
    <row r="98" s="1" customFormat="1" ht="16.5" customHeight="1">
      <c r="B98" s="39"/>
      <c r="C98" s="260" t="s">
        <v>243</v>
      </c>
      <c r="D98" s="260" t="s">
        <v>680</v>
      </c>
      <c r="E98" s="261" t="s">
        <v>834</v>
      </c>
      <c r="F98" s="262" t="s">
        <v>835</v>
      </c>
      <c r="G98" s="263" t="s">
        <v>692</v>
      </c>
      <c r="H98" s="264">
        <v>3</v>
      </c>
      <c r="I98" s="265"/>
      <c r="J98" s="266">
        <f>ROUND(I98*H98,2)</f>
        <v>0</v>
      </c>
      <c r="K98" s="262" t="s">
        <v>19</v>
      </c>
      <c r="L98" s="267"/>
      <c r="M98" s="268" t="s">
        <v>19</v>
      </c>
      <c r="N98" s="269" t="s">
        <v>43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305</v>
      </c>
      <c r="AT98" s="18" t="s">
        <v>680</v>
      </c>
      <c r="AU98" s="18" t="s">
        <v>72</v>
      </c>
      <c r="AY98" s="18" t="s">
        <v>236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79</v>
      </c>
      <c r="BK98" s="228">
        <f>ROUND(I98*H98,2)</f>
        <v>0</v>
      </c>
      <c r="BL98" s="18" t="s">
        <v>243</v>
      </c>
      <c r="BM98" s="18" t="s">
        <v>925</v>
      </c>
    </row>
    <row r="99" s="1" customFormat="1">
      <c r="B99" s="39"/>
      <c r="C99" s="40"/>
      <c r="D99" s="229" t="s">
        <v>245</v>
      </c>
      <c r="E99" s="40"/>
      <c r="F99" s="230" t="s">
        <v>835</v>
      </c>
      <c r="G99" s="40"/>
      <c r="H99" s="40"/>
      <c r="I99" s="144"/>
      <c r="J99" s="40"/>
      <c r="K99" s="40"/>
      <c r="L99" s="44"/>
      <c r="M99" s="247"/>
      <c r="N99" s="248"/>
      <c r="O99" s="248"/>
      <c r="P99" s="248"/>
      <c r="Q99" s="248"/>
      <c r="R99" s="248"/>
      <c r="S99" s="248"/>
      <c r="T99" s="249"/>
      <c r="AT99" s="18" t="s">
        <v>245</v>
      </c>
      <c r="AU99" s="18" t="s">
        <v>72</v>
      </c>
    </row>
    <row r="100" s="1" customFormat="1" ht="6.96" customHeight="1">
      <c r="B100" s="58"/>
      <c r="C100" s="59"/>
      <c r="D100" s="59"/>
      <c r="E100" s="59"/>
      <c r="F100" s="59"/>
      <c r="G100" s="59"/>
      <c r="H100" s="59"/>
      <c r="I100" s="168"/>
      <c r="J100" s="59"/>
      <c r="K100" s="59"/>
      <c r="L100" s="44"/>
    </row>
  </sheetData>
  <sheetProtection sheet="1" autoFilter="0" formatColumns="0" formatRows="0" objects="1" scenarios="1" spinCount="100000" saltValue="q90g9jZKC5v3bvNqDGJbu7mdqdd0nEfYBf5XhjiW1dLrJXW5qAtQJdlLbcEbWtcLXI6DYcMm3Eya2okn67dWVw==" hashValue="aJ9iL1VowLRKIx4gqBSDfvTRBIFDjVvfLbc6sMXaOSPtHX6m8MV3tpSJIS7OBCwPrgIkUV5K7PPShgME44ES/w==" algorithmName="SHA-512" password="CC35"/>
  <autoFilter ref="C90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7:H77"/>
    <mergeCell ref="E81:H81"/>
    <mergeCell ref="E79:H79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LAPTOP-1JLMHHIG\vozabal</dc:creator>
  <cp:lastModifiedBy>LAPTOP-1JLMHHIG\vozabal</cp:lastModifiedBy>
  <dcterms:created xsi:type="dcterms:W3CDTF">2019-02-07T09:13:37Z</dcterms:created>
  <dcterms:modified xsi:type="dcterms:W3CDTF">2019-02-07T09:14:14Z</dcterms:modified>
</cp:coreProperties>
</file>